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Rekapitulace" sheetId="1" r:id="rId1"/>
    <sheet name="rozklad VRN" sheetId="2" r:id="rId2"/>
    <sheet name="Asanace arboristika" sheetId="3" r:id="rId3"/>
    <sheet name="Komunikace" sheetId="4" r:id="rId4"/>
    <sheet name="Mobiliář" sheetId="5" r:id="rId5"/>
    <sheet name="Vyhlídka" sheetId="6" r:id="rId6"/>
    <sheet name="Sadové úpravy" sheetId="7" r:id="rId7"/>
  </sheets>
  <definedNames>
    <definedName name="_xlnm.Print_Area" localSheetId="1">'rozklad VRN'!$A$1:$D$28</definedName>
  </definedNames>
  <calcPr fullCalcOnLoad="1"/>
</workbook>
</file>

<file path=xl/sharedStrings.xml><?xml version="1.0" encoding="utf-8"?>
<sst xmlns="http://schemas.openxmlformats.org/spreadsheetml/2006/main" count="427" uniqueCount="246">
  <si>
    <t>VÝKAZ VÝMĚR</t>
  </si>
  <si>
    <t>ks</t>
  </si>
  <si>
    <t>m2</t>
  </si>
  <si>
    <t>ROZPOČET</t>
  </si>
  <si>
    <t>P.Č.</t>
  </si>
  <si>
    <t>TEXT</t>
  </si>
  <si>
    <t>M.J.</t>
  </si>
  <si>
    <t>MNOŽSTVÍ</t>
  </si>
  <si>
    <t>JEDN.CENA</t>
  </si>
  <si>
    <t>CELK.CENA</t>
  </si>
  <si>
    <t>m3</t>
  </si>
  <si>
    <t>t</t>
  </si>
  <si>
    <t>ROZPOČET REKAPITULACE</t>
  </si>
  <si>
    <t>DPH 21%</t>
  </si>
  <si>
    <t>CELKEM VČETNĚ DPH</t>
  </si>
  <si>
    <t>kpt</t>
  </si>
  <si>
    <t>Výčet ostatních a vedlejších nákladů, nezbytných pro realizaci díla a zahrnutých do 3% nákladů VRN v Rekapitulaci</t>
  </si>
  <si>
    <t>případné zajištění povolení záboru veřejného prostranství či komunikací nutných k provedení prací, včetně úhrady poplatků</t>
  </si>
  <si>
    <t>zajištění přípojky vody pro realizaci zakázky, přičemž spotřebu těchto energií v průběhu provádění prací hradí dodavatel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</si>
  <si>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</si>
  <si>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</si>
  <si>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</si>
  <si>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</si>
  <si>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</si>
  <si>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</si>
  <si>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</si>
  <si>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zařízení staveniště, případně zřízení mezideponie po dobu realizace díla</t>
  </si>
  <si>
    <t>zajištění dokumentace skutečného stavu (dále jen „DSPS“) ve 2 vyhotoveních (1x tis  + 1x dig. forma ; výkresy ve formátu .dwg, textová část ve formátech Word a Excel)</t>
  </si>
  <si>
    <t>vytýčení všech dotčených IS na místě plnění zakázky a zajištění jejich ochrany během provádění zakázky, rozměření pozic dřevin</t>
  </si>
  <si>
    <t>m</t>
  </si>
  <si>
    <t>KOMUNIKACE A ZPEVNĚNÉ PLOCHY</t>
  </si>
  <si>
    <t>MOBILIÁŘ</t>
  </si>
  <si>
    <t>HERNÍ PRVKY</t>
  </si>
  <si>
    <t>Komunikace a zpevněné plochy</t>
  </si>
  <si>
    <t>Úprava pláně v zářezech se zhutněním</t>
  </si>
  <si>
    <t>Dodávka</t>
  </si>
  <si>
    <t>Ocelová pásnice 100/6 mm včetně spojovacího a kotevního materiálu</t>
  </si>
  <si>
    <t>Přesun hmot pro TÚ</t>
  </si>
  <si>
    <t>Dodávka :</t>
  </si>
  <si>
    <t>Rekultivace a terénní úpravy</t>
  </si>
  <si>
    <t xml:space="preserve">Nakládka, odvoz a skládkování odstraněných abiotických prvků </t>
  </si>
  <si>
    <t>Plošná úprava terénu +-20 cm</t>
  </si>
  <si>
    <t>Celkem rekultivace ploch</t>
  </si>
  <si>
    <t>Příprava pro instalaci prvků, vytýčení v terénu</t>
  </si>
  <si>
    <t>Broukoviště - "Hmyzí hotel" 190-200x140-150x25-30cm - dřěvená kosntrukce dle TZ</t>
  </si>
  <si>
    <t>TERÉNNÍ ÚPRAVY A REKULTIVACE</t>
  </si>
  <si>
    <t xml:space="preserve">Svahování trvalých zářezů a násypů se zhutněním </t>
  </si>
  <si>
    <t>Odpadkový koš</t>
  </si>
  <si>
    <t>Stojan na kola</t>
  </si>
  <si>
    <t>m2 / m3</t>
  </si>
  <si>
    <t>Informační tabule - velká</t>
  </si>
  <si>
    <t>Podklad z kameniva 32/63 vrstva 150 mm hutněný</t>
  </si>
  <si>
    <t>Podklad z kameniva 0/32 vrstva 60 mm hutněný</t>
  </si>
  <si>
    <t xml:space="preserve">Kladecí a zásypová vrstva ze štěrkopísku 0/4 vrstva 50 mm </t>
  </si>
  <si>
    <t>Instalace a montáž dřevěných povalových chodníků dle metodiky výrobce a PD</t>
  </si>
  <si>
    <t>Drcené kamenivo 32/63 mm</t>
  </si>
  <si>
    <t>Drcené kamenivo 0/32 mm</t>
  </si>
  <si>
    <t>Upravená lomová výsivka  okr 0/4 mm</t>
  </si>
  <si>
    <t>Dřevěný povalový chodník impregnovaný komplet dle PD (šířka 1,2m)</t>
  </si>
  <si>
    <t>Celkem zpevněné plochy</t>
  </si>
  <si>
    <t>MOBILIÁŘ  A FIT PRVKY  :</t>
  </si>
  <si>
    <t>Montáž odpadkového koše a infoprvků do betonu dle technologie výrobce</t>
  </si>
  <si>
    <t>Lavička s opěradlem dřevo kov</t>
  </si>
  <si>
    <t>Stojan na kola celodřevěný</t>
  </si>
  <si>
    <t>Rámová houpačka dřevo kov</t>
  </si>
  <si>
    <t>Beton prostý C20/25 pro kotvení prvků mobiliáře</t>
  </si>
  <si>
    <t>Houpačka rámová velká</t>
  </si>
  <si>
    <t>CELKEM MOBILIÁŘ A HERNÍ PRVKY</t>
  </si>
  <si>
    <t>CELKEM BEZ DPH</t>
  </si>
  <si>
    <t>Mobiliář, herní a cvičební prvky</t>
  </si>
  <si>
    <t xml:space="preserve">Terénní úpravy, odkopávky a modelace násypů a zářezů  pro mobiliář </t>
  </si>
  <si>
    <t xml:space="preserve">Ocenění navržených prací a dodávek bylo stanoveno na základě Katalogu popisů a směrných cen stavebních prací (800-1, 823-1 ÚRS Praha),  ceníků výrobců a na základě znalosti cen v čase a místě obvyklých. </t>
  </si>
  <si>
    <t xml:space="preserve">Ocenění navržených úprav bylo stanoveno na základě Katalogu popisů a směrných cen stavebních prací (800-1, 823-1 ÚRS Praha), dle Nákladů obvyklých opatření pro posuzování v OP ŽP, dle ceníků výrobců, případně na základě znalosti cen v čase a místě obvyklých. </t>
  </si>
  <si>
    <t>Zřízení štěpkové vrstvy pod herními a cvičebními prvky 200 mm</t>
  </si>
  <si>
    <t>Odstranění lesní hrabanky s nakládáním, vodorovným přemístěním do 50 m a rozprostřením</t>
  </si>
  <si>
    <t>Vytýčení staveniště, ploch a trasování opravovaných a nových úseků cest v terénu</t>
  </si>
  <si>
    <t>Montáž a kotvení ocelových pásnic pro stabilizaci schodišťových stupňů</t>
  </si>
  <si>
    <t>ZPŘÍSTUPNĚNÍ A DOPLNĚNÍ REKREAČNÍCH AKTIVIT</t>
  </si>
  <si>
    <t>Krycí obrusná vrstva mlat 0/4 40 mm hutněný</t>
  </si>
  <si>
    <t>Zřízení schodiště z dřevěných hranolů dle dílenské dokumentace zhotovitele - viz Detail včetně podkladní štěrkodrti 16/32 a stabilizace pásnicí a roxory</t>
  </si>
  <si>
    <t>Dřevěné zábradlí segmentové dle TZ a dílenské dokumentace zhotovitele</t>
  </si>
  <si>
    <t>Modřínový/akátový hranol impregnovaný 140x15x15 cm - běžecké trasy</t>
  </si>
  <si>
    <t>Značení běžeckých tratí na stávající stromy včetně dodávky a instalace orientačních sloupků</t>
  </si>
  <si>
    <t>Výroba a instalace tematických artefaktů na označená místa v parku</t>
  </si>
  <si>
    <t>Orientační sloupky k běžeckým tratím</t>
  </si>
  <si>
    <t>Posílení rekreačního potenciálu městských lesů Doksy</t>
  </si>
  <si>
    <t>Informační tabule - malá (provozní řád)</t>
  </si>
  <si>
    <t>Dopadová plocha prvků - dřevní štěpka (vrstva 20 cm)</t>
  </si>
  <si>
    <t>Cesty z dřevní štěpky</t>
  </si>
  <si>
    <t>Povalový chodník</t>
  </si>
  <si>
    <t>bm/m2</t>
  </si>
  <si>
    <t>VÝKAZ VYMĚR</t>
  </si>
  <si>
    <t xml:space="preserve">Ocenění navržených krajinářských úprav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</si>
  <si>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>Chemické odplevelení před založením kultury</t>
  </si>
  <si>
    <t>Přihnojení startovacím hnojivem</t>
  </si>
  <si>
    <t xml:space="preserve">Obdělání půdy válením </t>
  </si>
  <si>
    <t>Další práce</t>
  </si>
  <si>
    <t>Ošetření trávníku po založení s dosevem</t>
  </si>
  <si>
    <t>Přesun hmot pro SÚ</t>
  </si>
  <si>
    <t>Ostatní materiály</t>
  </si>
  <si>
    <t>Herbicid eko pro celoplošnou přípravu stanoviště pro trávník</t>
  </si>
  <si>
    <t>lt</t>
  </si>
  <si>
    <t>Hnojivo startovací trávníkové 0,05kg/m2</t>
  </si>
  <si>
    <t>kg</t>
  </si>
  <si>
    <t>CELKEM TRÁVNÍKY</t>
  </si>
  <si>
    <t>Stromy určené ke kácení</t>
  </si>
  <si>
    <t>Porost k pozitivním pěstebním zásahům v podrostovém patře</t>
  </si>
  <si>
    <t>Celoplošné odstranění podrostu z důvodu trasování cest</t>
  </si>
  <si>
    <t>Založení trávníku pobytového</t>
  </si>
  <si>
    <t xml:space="preserve">bm </t>
  </si>
  <si>
    <t>Lázeňský Vrch</t>
  </si>
  <si>
    <t>47/56</t>
  </si>
  <si>
    <t>Dřevěná dlažba geoparku</t>
  </si>
  <si>
    <t xml:space="preserve">m2  </t>
  </si>
  <si>
    <t>61/12,5</t>
  </si>
  <si>
    <t>Dlážděná kamenná růžice</t>
  </si>
  <si>
    <t>bm</t>
  </si>
  <si>
    <t>Lezecí síť</t>
  </si>
  <si>
    <t>Dřevěné zábradlí</t>
  </si>
  <si>
    <t>Dřevěné dubové/akátové schodiště na vrch šíře 1,2m - schodnice 0,3x0,18m</t>
  </si>
  <si>
    <t>Dřevěné dubové/akátové schodiště ke geoparku šíře 1,5m - schodnice 0,3x0,18m</t>
  </si>
  <si>
    <t>Didaktická hra lodě</t>
  </si>
  <si>
    <t>Didaktická hra piškvorky</t>
  </si>
  <si>
    <t>Didaktická hra pexeso</t>
  </si>
  <si>
    <t>Dřevěná vyhlídka 3x4m</t>
  </si>
  <si>
    <t>Trávníky založení na rekultivovaných plochách včetně terénních modelací</t>
  </si>
  <si>
    <t>Příprava půdy pro sadovnické úpravy včetně terénních úprav - plošná modelace, odstranění pařezů a dalších biotických prvků</t>
  </si>
  <si>
    <t>Obdělání půdy frézování, hrabáním a smykováním</t>
  </si>
  <si>
    <t>Odstranění a likvidace odpadů</t>
  </si>
  <si>
    <t>Založení trávníku pobytového výsevem v rovině</t>
  </si>
  <si>
    <t>Selektivní herbicidní postřik proti dvouděložným plevelům a výmladkům</t>
  </si>
  <si>
    <t>Kosení trávníku parkového 2x</t>
  </si>
  <si>
    <t>Herbicid selektivní proti dvouděložným plevelům</t>
  </si>
  <si>
    <t>Travní směs parková do sucha domácí provenience regionální dle PD 0,025 kg/m2</t>
  </si>
  <si>
    <t>Dodávka zeminy pro rekultivace a terénní úpravy pro založení trávníku - zemina z výkopku dopadových ploch a lože cest v místě</t>
  </si>
  <si>
    <t>SOUVISEJÍCÍ VEGETAČNÍ ÚPRAVY</t>
  </si>
  <si>
    <t>Související asanační a arboristické práce</t>
  </si>
  <si>
    <t>Související travnaté plochy a vegetační úpravy</t>
  </si>
  <si>
    <t>Rekultivace, komunikace a dopadové plochy</t>
  </si>
  <si>
    <t>PŘÍPRAVNÉ PRÁCE - ASANACE A ARBORISTIKA</t>
  </si>
  <si>
    <t>Stromy určené k ošetření  - RZ 2</t>
  </si>
  <si>
    <t>Stromy určené k ošetření - RB 1</t>
  </si>
  <si>
    <t>ROZPOČET PĚSTEBNÍCH OPATŘENÍ</t>
  </si>
  <si>
    <t>m.j.</t>
  </si>
  <si>
    <t>množ.</t>
  </si>
  <si>
    <t>jedn.cena</t>
  </si>
  <si>
    <t>celk.cena</t>
  </si>
  <si>
    <t>I.kategorie náročnosti ošetření - Bezpečnostní řez nebo lokální redukce určených dřevin</t>
  </si>
  <si>
    <t>Likvidace dřevní hmoty do 15 cm štěpkováním s odvozem a uložením na deponii do 5 km</t>
  </si>
  <si>
    <t>Celkem arboristika</t>
  </si>
  <si>
    <t>II.kategorie náročnosti ošetření - Zdravotní řez nebo obvodová redukce určených dřevin</t>
  </si>
  <si>
    <t>Arboristické práce individuální</t>
  </si>
  <si>
    <t>15600/2140</t>
  </si>
  <si>
    <t>Didaktická hra Stopy</t>
  </si>
  <si>
    <t>Didaktická hra Pexeso</t>
  </si>
  <si>
    <t>Didaktická hra Piškvorky</t>
  </si>
  <si>
    <t>Didaktická hra Lodě</t>
  </si>
  <si>
    <t>Broukoviště</t>
  </si>
  <si>
    <t>Sedací sloupy akát</t>
  </si>
  <si>
    <t>Vzorky hornin do Geoparku</t>
  </si>
  <si>
    <t>Sedací sloupek akát hraněný, průměr 30-40cm, výška celková 60-80 cm</t>
  </si>
  <si>
    <t>Vzorky hornin do geoparku solitery 60-120cm</t>
  </si>
  <si>
    <t>Prkna do povalových chodníků s vygravírovanými stopami</t>
  </si>
  <si>
    <t>Lezecí síť rámová</t>
  </si>
  <si>
    <t>Montáž drobných herních a ostatních prvků do betonu dle technologie výrobce</t>
  </si>
  <si>
    <t>Montáž herních sestav velkých do betonu dle technologie výrobce</t>
  </si>
  <si>
    <t>Montáž laviček přímých a stolu do betonu dle technologie výrobce</t>
  </si>
  <si>
    <t>Montáž gravírovaných prken do povalového chodníku</t>
  </si>
  <si>
    <t>Montáž individuálních dřevěných sedáků do betonového lože</t>
  </si>
  <si>
    <t>Instalace individuálních vzorků hornic do Geoparku do štěrkového nebo betonového lože</t>
  </si>
  <si>
    <t>Montáž dřevěné špalíkové dlažby do štěrkopískového lože se spárováním a hutněním</t>
  </si>
  <si>
    <t xml:space="preserve">Odkopávky nezapažené pro štěpkové cesty a dopadové plochy do 20 cm </t>
  </si>
  <si>
    <t>Zřízení štěpkové vrstvy cest a běžeckých tras 100 mm</t>
  </si>
  <si>
    <t>Dřevní štěpka dopadové plochy a cesty</t>
  </si>
  <si>
    <t>Dlažba dřevěné kuláče akátové prům.100-300/100 mm</t>
  </si>
  <si>
    <t>Dlažba žulová, pískovcová a čedičová kontrastní 60/60/60 -100/100/100 mm pro směrovou růžici</t>
  </si>
  <si>
    <t>Montáž kamenné dlažby směrové růžice do štěrkopískového lože se spárováním a hutněním</t>
  </si>
  <si>
    <t>Dřevěné hranoly schodišťové dub/akát impregnované drážkované 300/180/1200-1500mm včetně kotevního a spojovacího materiálu</t>
  </si>
  <si>
    <t>Kladecí a zásypový štěrkopísek 2/5 mm</t>
  </si>
  <si>
    <t>Stabilizace schodiště svislou ocelovou pásnicí 80/5mm</t>
  </si>
  <si>
    <t>Ocelová pásnice 80/5 mm včetně spojovacího a kotevního materiálu</t>
  </si>
  <si>
    <t>Mlatové povrchy a plochy zřizované</t>
  </si>
  <si>
    <t>Obvodová stabilizace svislou ocelovou pásnicí 100/6mm (mlaty, dlažby)</t>
  </si>
  <si>
    <t>Montáž a kotvení ocelových pásnic pro obrubu mlatových a dlážděných ploch</t>
  </si>
  <si>
    <t>Didaktická hra xylofon - různé druhy dřeva</t>
  </si>
  <si>
    <t>Didaktická hra stopy</t>
  </si>
  <si>
    <t>Didaktická hra xylofon</t>
  </si>
  <si>
    <t xml:space="preserve">Odstranění stávajícího komunálního a ostatního odpadu z vrcholové partie </t>
  </si>
  <si>
    <t>Terénní úpravy, odkopávky a modelace násypů a zářezů  pro cílové řešení vrcholové části dle PD</t>
  </si>
  <si>
    <t>Rozprostření ornice v rekultivovaných plochách (zemina z výkopů lože cest a prvků do 20 cm</t>
  </si>
  <si>
    <t>Rekultivace vrcholové části</t>
  </si>
  <si>
    <t xml:space="preserve">Odkopávky nezapažené pro mlatové dlážděné cesty a plochy  do 30 cm </t>
  </si>
  <si>
    <t>Svahování v zářezech a násypech upravovaných úseků cest a schodišť</t>
  </si>
  <si>
    <t>Plošná úprava terénu +-20 cm ve svahu, v ploše obnovovaných a opravovaných nezpevněných cest, zásyp erozních rýh 50% ploch</t>
  </si>
  <si>
    <t>Rozprostření zeminy z odkopávek v místě a ve zřizovaných travnatých plochách</t>
  </si>
  <si>
    <t>Pomocné náklady na zpřístupnění vrcholové části lokality</t>
  </si>
  <si>
    <t>Prkna s gravírovanými stopami</t>
  </si>
  <si>
    <t>Vyhlídka</t>
  </si>
  <si>
    <t>Použití</t>
  </si>
  <si>
    <t>Označení</t>
  </si>
  <si>
    <t>Šířka</t>
  </si>
  <si>
    <t>Výška</t>
  </si>
  <si>
    <t>Délka</t>
  </si>
  <si>
    <t>KS</t>
  </si>
  <si>
    <t>jc</t>
  </si>
  <si>
    <t>celkem</t>
  </si>
  <si>
    <t>dřevěná konstrukce</t>
  </si>
  <si>
    <t>Madlo</t>
  </si>
  <si>
    <t>modřín, lepený, pohledový</t>
  </si>
  <si>
    <t>Vzpěra zábradlí</t>
  </si>
  <si>
    <t>Terasové prkna</t>
  </si>
  <si>
    <t>Sloup</t>
  </si>
  <si>
    <t>Sloup zábradlí</t>
  </si>
  <si>
    <t>stropní trámy</t>
  </si>
  <si>
    <t>Průvlak</t>
  </si>
  <si>
    <t>Záklop</t>
  </si>
  <si>
    <t>nátěr</t>
  </si>
  <si>
    <t>olejový nátěr, 2 vrstvy</t>
  </si>
  <si>
    <t>set</t>
  </si>
  <si>
    <t>prvky na zavětrování kce.</t>
  </si>
  <si>
    <t>zavětrovací táhla, set, pozink</t>
  </si>
  <si>
    <t>kotevní patka do betonu</t>
  </si>
  <si>
    <t>H patka 100/100/500mm, pozink</t>
  </si>
  <si>
    <t>výplň zábradlí</t>
  </si>
  <si>
    <t>gabionová síť 100/100mm, pozink</t>
  </si>
  <si>
    <t>základy</t>
  </si>
  <si>
    <t>Bbetonové základy</t>
  </si>
  <si>
    <t>spojovací prostředky</t>
  </si>
  <si>
    <t>montáž</t>
  </si>
  <si>
    <t>doprava</t>
  </si>
  <si>
    <t>režie</t>
  </si>
  <si>
    <t>Poznámka:</t>
  </si>
  <si>
    <t>veškeré výměry jsou v čistých délkách, bez nadměrků a prořezů.</t>
  </si>
  <si>
    <t>Celkem Kč bez DPH</t>
  </si>
  <si>
    <t>Stůl piknikový cdelodřevěný</t>
  </si>
  <si>
    <t>Lavička k piknikovému stolu celodřevěná</t>
  </si>
  <si>
    <t>Lavička parková s opěradlem</t>
  </si>
  <si>
    <t>Piknikový stůl s 2 lavicemi s opěradlem celodřevěný sestava komplet</t>
  </si>
  <si>
    <t xml:space="preserve">Montáž dřevěného zábradlí do ocelových patek </t>
  </si>
  <si>
    <t xml:space="preserve">Kotevní prvky zábradlí - ocelové patky </t>
  </si>
  <si>
    <t>Beton prostý C20/25 pro kotvení prvků zábradlí</t>
  </si>
  <si>
    <t>Informační tabule - velká celodřevěná včetně potisku / hliníková tabule</t>
  </si>
  <si>
    <t>Odpadkový koš dřevo beton kov</t>
  </si>
  <si>
    <t>VYHLÍDKA</t>
  </si>
  <si>
    <t>Informační tabule - malá celotřevěná včetně potisku / hliníková tabule</t>
  </si>
  <si>
    <t>Vedlejší rozpočtové náklady včetně ztížené přístupnosti 3%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</si>
</sst>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¥€-2]\ #\ ##,000_);[Red]\([$€-2]\ #\ ##,000\)"/>
    <numFmt numFmtId="170" formatCode="#,##0.0\ _K_č"/>
    <numFmt numFmtId="171" formatCode="#,##0\ _K_č"/>
    <numFmt numFmtId="172" formatCode="#,##0.00_ ;\-#,##0.00\ "/>
    <numFmt numFmtId="173" formatCode="#,##0\ &quot;Kč&quot;"/>
    <numFmt numFmtId="174" formatCode="#,##0.00\ &quot;Kč&quot;"/>
    <numFmt numFmtId="175" formatCode="[$-405]d\.\ mmmm\ yyyy"/>
    <numFmt numFmtId="176" formatCode="###0;###0"/>
    <numFmt numFmtId="177" formatCode="#,##0;#,##0"/>
    <numFmt numFmtId="178" formatCode="0.000"/>
    <numFmt numFmtId="179" formatCode="#,##0.00;[Red]\-#,##0.00"/>
    <numFmt numFmtId="180" formatCode="#,##0.0\ &quot;Kč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2"/>
      <name val="formata"/>
      <family val="0"/>
    </font>
    <font>
      <sz val="12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name val="Calibri"/>
      <family val="2"/>
    </font>
    <font>
      <b/>
      <sz val="11"/>
      <color indexed="8"/>
      <name val="Arial Narrow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Arial Narrow"/>
      <family val="2"/>
    </font>
    <font>
      <b/>
      <sz val="16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Calibri"/>
      <family val="2"/>
    </font>
    <font>
      <sz val="11"/>
      <color rgb="FFFF0000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6" fillId="0" borderId="10" xfId="218" applyFont="1" applyBorder="1" applyAlignment="1">
      <alignment horizontal="center" vertical="center" wrapText="1"/>
      <protection/>
    </xf>
    <xf numFmtId="0" fontId="6" fillId="0" borderId="10" xfId="218" applyFont="1" applyBorder="1" applyAlignment="1">
      <alignment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/>
    </xf>
    <xf numFmtId="0" fontId="6" fillId="0" borderId="0" xfId="218" applyFont="1" applyAlignment="1">
      <alignment vertical="center"/>
      <protection/>
    </xf>
    <xf numFmtId="0" fontId="6" fillId="0" borderId="0" xfId="230" applyFont="1" applyFill="1" applyBorder="1">
      <alignment/>
      <protection/>
    </xf>
    <xf numFmtId="0" fontId="6" fillId="0" borderId="0" xfId="230" applyFont="1" applyFill="1" applyBorder="1" applyAlignment="1">
      <alignment horizontal="center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10" xfId="230" applyFont="1" applyFill="1" applyBorder="1" applyAlignment="1">
      <alignment horizontal="center" vertical="center"/>
      <protection/>
    </xf>
    <xf numFmtId="2" fontId="6" fillId="0" borderId="10" xfId="230" applyNumberFormat="1" applyFont="1" applyFill="1" applyBorder="1" applyAlignment="1">
      <alignment vertical="center"/>
      <protection/>
    </xf>
    <xf numFmtId="0" fontId="6" fillId="0" borderId="10" xfId="218" applyFont="1" applyFill="1" applyBorder="1" applyAlignment="1">
      <alignment vertical="center" wrapText="1"/>
      <protection/>
    </xf>
    <xf numFmtId="0" fontId="6" fillId="0" borderId="10" xfId="230" applyFont="1" applyFill="1" applyBorder="1" applyAlignment="1">
      <alignment vertical="center"/>
      <protection/>
    </xf>
    <xf numFmtId="0" fontId="6" fillId="0" borderId="10" xfId="218" applyFont="1" applyFill="1" applyBorder="1" applyAlignment="1">
      <alignment horizontal="center" vertical="center"/>
      <protection/>
    </xf>
    <xf numFmtId="0" fontId="9" fillId="0" borderId="10" xfId="218" applyFont="1" applyFill="1" applyBorder="1" applyAlignment="1">
      <alignment vertical="center" wrapText="1"/>
      <protection/>
    </xf>
    <xf numFmtId="170" fontId="6" fillId="0" borderId="10" xfId="218" applyNumberFormat="1" applyFont="1" applyFill="1" applyBorder="1" applyAlignment="1">
      <alignment horizontal="right" vertical="center"/>
      <protection/>
    </xf>
    <xf numFmtId="0" fontId="6" fillId="0" borderId="10" xfId="230" applyFont="1" applyFill="1" applyBorder="1" applyAlignment="1">
      <alignment vertical="center" wrapText="1"/>
      <protection/>
    </xf>
    <xf numFmtId="0" fontId="73" fillId="0" borderId="0" xfId="0" applyFont="1" applyAlignment="1">
      <alignment/>
    </xf>
    <xf numFmtId="0" fontId="13" fillId="0" borderId="10" xfId="230" applyFont="1" applyFill="1" applyBorder="1" applyAlignment="1">
      <alignment horizontal="center" vertical="center"/>
      <protection/>
    </xf>
    <xf numFmtId="0" fontId="2" fillId="0" borderId="0" xfId="218" applyFont="1" applyAlignment="1">
      <alignment vertical="center"/>
      <protection/>
    </xf>
    <xf numFmtId="0" fontId="13" fillId="0" borderId="10" xfId="230" applyFont="1" applyFill="1" applyBorder="1" applyAlignment="1">
      <alignment horizontal="center"/>
      <protection/>
    </xf>
    <xf numFmtId="2" fontId="13" fillId="0" borderId="10" xfId="230" applyNumberFormat="1" applyFont="1" applyFill="1" applyBorder="1" applyAlignment="1">
      <alignment horizontal="center"/>
      <protection/>
    </xf>
    <xf numFmtId="0" fontId="6" fillId="0" borderId="0" xfId="230" applyFont="1" applyFill="1" applyBorder="1" applyAlignment="1">
      <alignment horizontal="left"/>
      <protection/>
    </xf>
    <xf numFmtId="0" fontId="8" fillId="0" borderId="0" xfId="218" applyFont="1" applyAlignment="1">
      <alignment vertical="center"/>
      <protection/>
    </xf>
    <xf numFmtId="0" fontId="0" fillId="0" borderId="0" xfId="0" applyFont="1" applyAlignment="1">
      <alignment vertical="center"/>
    </xf>
    <xf numFmtId="0" fontId="72" fillId="0" borderId="10" xfId="0" applyFont="1" applyBorder="1" applyAlignment="1">
      <alignment horizontal="center" vertical="center"/>
    </xf>
    <xf numFmtId="2" fontId="72" fillId="0" borderId="0" xfId="0" applyNumberFormat="1" applyFont="1" applyAlignment="1">
      <alignment vertical="center"/>
    </xf>
    <xf numFmtId="0" fontId="17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0" xfId="218" applyFont="1" applyFill="1" applyAlignment="1">
      <alignment vertical="center"/>
      <protection/>
    </xf>
    <xf numFmtId="2" fontId="6" fillId="0" borderId="10" xfId="21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7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vertical="center"/>
    </xf>
    <xf numFmtId="2" fontId="6" fillId="0" borderId="10" xfId="230" applyNumberFormat="1" applyFont="1" applyFill="1" applyBorder="1" applyAlignment="1">
      <alignment horizontal="right" vertical="center"/>
      <protection/>
    </xf>
    <xf numFmtId="174" fontId="9" fillId="0" borderId="10" xfId="79" applyNumberFormat="1" applyFont="1" applyFill="1" applyBorder="1" applyAlignment="1" applyProtection="1">
      <alignment horizontal="right" vertical="center"/>
      <protection/>
    </xf>
    <xf numFmtId="0" fontId="6" fillId="0" borderId="10" xfId="218" applyFont="1" applyFill="1" applyBorder="1" applyAlignment="1">
      <alignment horizontal="center" vertical="center" wrapText="1"/>
      <protection/>
    </xf>
    <xf numFmtId="2" fontId="6" fillId="0" borderId="10" xfId="218" applyNumberFormat="1" applyFont="1" applyFill="1" applyBorder="1" applyAlignment="1">
      <alignment horizontal="right" vertical="center" wrapText="1"/>
      <protection/>
    </xf>
    <xf numFmtId="2" fontId="6" fillId="0" borderId="10" xfId="170" applyNumberFormat="1" applyFont="1" applyFill="1" applyBorder="1" applyAlignment="1">
      <alignment horizontal="right" vertical="center"/>
    </xf>
    <xf numFmtId="0" fontId="6" fillId="0" borderId="0" xfId="218" applyFont="1" applyFill="1">
      <alignment/>
      <protection/>
    </xf>
    <xf numFmtId="2" fontId="6" fillId="0" borderId="0" xfId="0" applyNumberFormat="1" applyFont="1" applyFill="1" applyAlignment="1">
      <alignment/>
    </xf>
    <xf numFmtId="0" fontId="6" fillId="0" borderId="10" xfId="223" applyFont="1" applyFill="1" applyBorder="1" applyAlignment="1" applyProtection="1">
      <alignment horizontal="center" vertical="center"/>
      <protection locked="0"/>
    </xf>
    <xf numFmtId="2" fontId="6" fillId="0" borderId="10" xfId="223" applyNumberFormat="1" applyFont="1" applyFill="1" applyBorder="1" applyAlignment="1" applyProtection="1">
      <alignment vertical="center"/>
      <protection locked="0"/>
    </xf>
    <xf numFmtId="0" fontId="6" fillId="0" borderId="10" xfId="218" applyFont="1" applyFill="1" applyBorder="1" applyAlignment="1">
      <alignment horizontal="left" vertical="center" wrapText="1"/>
      <protection/>
    </xf>
    <xf numFmtId="2" fontId="6" fillId="0" borderId="10" xfId="0" applyNumberFormat="1" applyFont="1" applyFill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11" xfId="230" applyFont="1" applyFill="1" applyBorder="1" applyAlignment="1">
      <alignment horizontal="left"/>
      <protection/>
    </xf>
    <xf numFmtId="0" fontId="21" fillId="0" borderId="0" xfId="0" applyFont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7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3" fillId="0" borderId="10" xfId="230" applyFont="1" applyFill="1" applyBorder="1" applyAlignment="1">
      <alignment horizontal="right" vertical="center"/>
      <protection/>
    </xf>
    <xf numFmtId="2" fontId="13" fillId="0" borderId="10" xfId="230" applyNumberFormat="1" applyFont="1" applyFill="1" applyBorder="1" applyAlignment="1">
      <alignment horizontal="right" vertical="center"/>
      <protection/>
    </xf>
    <xf numFmtId="0" fontId="9" fillId="0" borderId="10" xfId="231" applyFont="1" applyFill="1" applyBorder="1" applyAlignment="1">
      <alignment vertical="center"/>
      <protection/>
    </xf>
    <xf numFmtId="0" fontId="6" fillId="0" borderId="10" xfId="231" applyFont="1" applyFill="1" applyBorder="1" applyAlignment="1">
      <alignment horizontal="center" vertical="center"/>
      <protection/>
    </xf>
    <xf numFmtId="2" fontId="6" fillId="0" borderId="10" xfId="231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0" xfId="230" applyFont="1" applyFill="1" applyBorder="1">
      <alignment/>
      <protection/>
    </xf>
    <xf numFmtId="0" fontId="9" fillId="0" borderId="0" xfId="230" applyFont="1" applyFill="1" applyBorder="1" applyAlignment="1">
      <alignment horizontal="center"/>
      <protection/>
    </xf>
    <xf numFmtId="0" fontId="7" fillId="0" borderId="0" xfId="230" applyFont="1" applyFill="1" applyBorder="1" applyAlignment="1">
      <alignment horizontal="left"/>
      <protection/>
    </xf>
    <xf numFmtId="0" fontId="7" fillId="0" borderId="0" xfId="230" applyFont="1" applyFill="1" applyBorder="1">
      <alignment/>
      <protection/>
    </xf>
    <xf numFmtId="0" fontId="7" fillId="0" borderId="0" xfId="230" applyFont="1" applyFill="1" applyBorder="1" applyAlignment="1">
      <alignment horizontal="center"/>
      <protection/>
    </xf>
    <xf numFmtId="0" fontId="5" fillId="0" borderId="0" xfId="230" applyFont="1" applyFill="1" applyBorder="1" applyAlignment="1">
      <alignment horizontal="left" vertical="center"/>
      <protection/>
    </xf>
    <xf numFmtId="0" fontId="6" fillId="0" borderId="0" xfId="230" applyFont="1" applyFill="1" applyBorder="1" applyAlignment="1">
      <alignment vertical="center"/>
      <protection/>
    </xf>
    <xf numFmtId="0" fontId="6" fillId="0" borderId="0" xfId="230" applyFont="1" applyFill="1" applyBorder="1" applyAlignment="1">
      <alignment horizontal="center" vertical="center"/>
      <protection/>
    </xf>
    <xf numFmtId="2" fontId="6" fillId="0" borderId="0" xfId="230" applyNumberFormat="1" applyFont="1" applyFill="1" applyBorder="1" applyAlignment="1">
      <alignment vertical="center"/>
      <protection/>
    </xf>
    <xf numFmtId="0" fontId="9" fillId="0" borderId="0" xfId="230" applyFont="1" applyFill="1" applyBorder="1" applyAlignment="1">
      <alignment vertical="center"/>
      <protection/>
    </xf>
    <xf numFmtId="0" fontId="14" fillId="0" borderId="0" xfId="218" applyFont="1" applyFill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8" fillId="0" borderId="0" xfId="218" applyFont="1" applyFill="1" applyAlignment="1">
      <alignment vertical="center"/>
      <protection/>
    </xf>
    <xf numFmtId="0" fontId="9" fillId="0" borderId="10" xfId="230" applyFont="1" applyFill="1" applyBorder="1" applyAlignment="1">
      <alignment horizontal="left" vertical="center"/>
      <protection/>
    </xf>
    <xf numFmtId="2" fontId="9" fillId="0" borderId="10" xfId="230" applyNumberFormat="1" applyFont="1" applyFill="1" applyBorder="1" applyAlignment="1">
      <alignment horizontal="left" vertical="center"/>
      <protection/>
    </xf>
    <xf numFmtId="0" fontId="16" fillId="0" borderId="0" xfId="218" applyFont="1" applyFill="1" applyAlignment="1">
      <alignment horizontal="left" vertical="center"/>
      <protection/>
    </xf>
    <xf numFmtId="0" fontId="4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2" fontId="6" fillId="0" borderId="10" xfId="42" applyNumberFormat="1" applyFont="1" applyFill="1" applyBorder="1" applyAlignment="1">
      <alignment vertical="center"/>
    </xf>
    <xf numFmtId="0" fontId="6" fillId="0" borderId="10" xfId="223" applyFont="1" applyFill="1" applyBorder="1" applyAlignment="1" applyProtection="1">
      <alignment horizontal="left" vertical="center" wrapText="1"/>
      <protection locked="0"/>
    </xf>
    <xf numFmtId="0" fontId="6" fillId="0" borderId="10" xfId="223" applyFont="1" applyFill="1" applyBorder="1" applyAlignment="1" applyProtection="1">
      <alignment vertical="center" wrapText="1"/>
      <protection locked="0"/>
    </xf>
    <xf numFmtId="0" fontId="7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6" fillId="0" borderId="0" xfId="223" applyFont="1" applyFill="1" applyBorder="1" applyAlignment="1" applyProtection="1">
      <alignment horizontal="left"/>
      <protection locked="0"/>
    </xf>
    <xf numFmtId="0" fontId="6" fillId="0" borderId="0" xfId="223" applyFont="1" applyFill="1" applyBorder="1" applyAlignment="1" applyProtection="1">
      <alignment horizontal="center"/>
      <protection locked="0"/>
    </xf>
    <xf numFmtId="1" fontId="76" fillId="0" borderId="0" xfId="0" applyNumberFormat="1" applyFont="1" applyAlignment="1">
      <alignment horizontal="center"/>
    </xf>
    <xf numFmtId="174" fontId="3" fillId="0" borderId="0" xfId="0" applyNumberFormat="1" applyFont="1" applyFill="1" applyAlignment="1">
      <alignment vertical="center"/>
    </xf>
    <xf numFmtId="1" fontId="77" fillId="0" borderId="0" xfId="0" applyNumberFormat="1" applyFont="1" applyFill="1" applyAlignment="1">
      <alignment horizontal="center" vertical="center"/>
    </xf>
    <xf numFmtId="44" fontId="6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1" fontId="77" fillId="0" borderId="0" xfId="0" applyNumberFormat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" fontId="77" fillId="0" borderId="0" xfId="0" applyNumberFormat="1" applyFont="1" applyAlignment="1">
      <alignment horizontal="center"/>
    </xf>
    <xf numFmtId="1" fontId="78" fillId="0" borderId="0" xfId="0" applyNumberFormat="1" applyFont="1" applyFill="1" applyBorder="1" applyAlignment="1">
      <alignment horizontal="center" vertical="center"/>
    </xf>
    <xf numFmtId="1" fontId="76" fillId="0" borderId="0" xfId="0" applyNumberFormat="1" applyFont="1" applyFill="1" applyBorder="1" applyAlignment="1">
      <alignment horizontal="center" vertical="center"/>
    </xf>
    <xf numFmtId="1" fontId="79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223" applyFont="1" applyFill="1">
      <alignment/>
      <protection/>
    </xf>
    <xf numFmtId="0" fontId="43" fillId="0" borderId="0" xfId="0" applyFont="1" applyFill="1" applyAlignment="1">
      <alignment/>
    </xf>
    <xf numFmtId="0" fontId="6" fillId="0" borderId="11" xfId="223" applyFont="1" applyFill="1" applyBorder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5" xfId="223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6" fillId="0" borderId="0" xfId="218" applyFont="1" applyFill="1" applyBorder="1" applyAlignment="1">
      <alignment vertical="center" wrapText="1"/>
      <protection/>
    </xf>
    <xf numFmtId="2" fontId="6" fillId="0" borderId="10" xfId="34" applyNumberFormat="1" applyFont="1" applyFill="1" applyBorder="1" applyAlignment="1">
      <alignment horizontal="right" vertical="center"/>
    </xf>
    <xf numFmtId="2" fontId="6" fillId="0" borderId="10" xfId="218" applyNumberFormat="1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vertical="center"/>
    </xf>
    <xf numFmtId="0" fontId="6" fillId="0" borderId="0" xfId="223" applyFont="1" applyFill="1" applyBorder="1" applyAlignment="1" applyProtection="1">
      <alignment horizontal="left" vertical="center"/>
      <protection locked="0"/>
    </xf>
    <xf numFmtId="0" fontId="6" fillId="0" borderId="0" xfId="223" applyFont="1" applyFill="1" applyBorder="1" applyAlignment="1" applyProtection="1">
      <alignment horizontal="center" vertical="center"/>
      <protection locked="0"/>
    </xf>
    <xf numFmtId="0" fontId="6" fillId="0" borderId="15" xfId="223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75" fillId="0" borderId="0" xfId="0" applyFont="1" applyFill="1" applyAlignment="1">
      <alignment vertical="center"/>
    </xf>
    <xf numFmtId="0" fontId="72" fillId="0" borderId="0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3" xfId="223" applyFont="1" applyFill="1" applyBorder="1" applyAlignment="1" applyProtection="1">
      <alignment horizontal="left" vertical="center"/>
      <protection locked="0"/>
    </xf>
    <xf numFmtId="0" fontId="6" fillId="0" borderId="13" xfId="223" applyFont="1" applyFill="1" applyBorder="1" applyAlignment="1" applyProtection="1">
      <alignment horizontal="center" vertical="center"/>
      <protection locked="0"/>
    </xf>
    <xf numFmtId="0" fontId="78" fillId="0" borderId="13" xfId="223" applyFont="1" applyFill="1" applyBorder="1" applyAlignment="1" applyProtection="1">
      <alignment horizontal="center" vertical="center"/>
      <protection locked="0"/>
    </xf>
    <xf numFmtId="0" fontId="78" fillId="0" borderId="16" xfId="22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vertical="center"/>
    </xf>
    <xf numFmtId="2" fontId="6" fillId="0" borderId="10" xfId="218" applyNumberFormat="1" applyFont="1" applyFill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left" vertical="center"/>
    </xf>
    <xf numFmtId="2" fontId="6" fillId="0" borderId="10" xfId="56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2" fontId="6" fillId="0" borderId="10" xfId="42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3" fontId="3" fillId="0" borderId="0" xfId="80" applyNumberFormat="1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0" xfId="0" applyNumberFormat="1" applyFont="1" applyBorder="1" applyAlignment="1">
      <alignment horizontal="center"/>
    </xf>
    <xf numFmtId="0" fontId="9" fillId="0" borderId="0" xfId="230" applyFont="1" applyFill="1" applyBorder="1" applyAlignment="1">
      <alignment horizontal="left" vertical="center"/>
      <protection/>
    </xf>
    <xf numFmtId="0" fontId="6" fillId="0" borderId="0" xfId="223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223" applyFont="1" applyAlignment="1">
      <alignment vertical="center"/>
      <protection/>
    </xf>
    <xf numFmtId="0" fontId="6" fillId="0" borderId="0" xfId="230" applyFont="1" applyFill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6" fillId="0" borderId="11" xfId="230" applyFont="1" applyFill="1" applyBorder="1" applyAlignment="1">
      <alignment vertical="center"/>
      <protection/>
    </xf>
    <xf numFmtId="0" fontId="9" fillId="0" borderId="17" xfId="230" applyFont="1" applyFill="1" applyBorder="1" applyAlignment="1">
      <alignment vertical="center"/>
      <protection/>
    </xf>
    <xf numFmtId="0" fontId="9" fillId="0" borderId="14" xfId="230" applyFont="1" applyFill="1" applyBorder="1" applyAlignment="1">
      <alignment vertical="center"/>
      <protection/>
    </xf>
    <xf numFmtId="0" fontId="9" fillId="0" borderId="14" xfId="230" applyFont="1" applyFill="1" applyBorder="1" applyAlignment="1">
      <alignment horizontal="center" vertical="center"/>
      <protection/>
    </xf>
    <xf numFmtId="0" fontId="8" fillId="0" borderId="0" xfId="218" applyFont="1">
      <alignment/>
      <protection/>
    </xf>
    <xf numFmtId="0" fontId="2" fillId="0" borderId="0" xfId="218" applyFont="1">
      <alignment/>
      <protection/>
    </xf>
    <xf numFmtId="2" fontId="6" fillId="0" borderId="10" xfId="218" applyNumberFormat="1" applyFont="1" applyBorder="1" applyAlignment="1">
      <alignment horizontal="right" vertical="center"/>
      <protection/>
    </xf>
    <xf numFmtId="2" fontId="6" fillId="0" borderId="10" xfId="0" applyNumberFormat="1" applyFont="1" applyBorder="1" applyAlignment="1">
      <alignment vertical="center"/>
    </xf>
    <xf numFmtId="2" fontId="6" fillId="0" borderId="10" xfId="218" applyNumberFormat="1" applyFont="1" applyBorder="1" applyAlignment="1">
      <alignment horizontal="right" vertical="center" wrapText="1"/>
      <protection/>
    </xf>
    <xf numFmtId="2" fontId="6" fillId="0" borderId="10" xfId="218" applyNumberFormat="1" applyFont="1" applyBorder="1" applyAlignment="1">
      <alignment vertical="center" wrapText="1"/>
      <protection/>
    </xf>
    <xf numFmtId="171" fontId="6" fillId="0" borderId="10" xfId="218" applyNumberFormat="1" applyFont="1" applyFill="1" applyBorder="1" applyAlignment="1" applyProtection="1">
      <alignment horizontal="right" vertical="center"/>
      <protection locked="0"/>
    </xf>
    <xf numFmtId="174" fontId="9" fillId="0" borderId="10" xfId="80" applyNumberFormat="1" applyFont="1" applyFill="1" applyBorder="1" applyAlignment="1" applyProtection="1">
      <alignment horizontal="right" vertical="center"/>
      <protection locked="0"/>
    </xf>
    <xf numFmtId="0" fontId="12" fillId="0" borderId="0" xfId="222" applyFont="1" applyFill="1" applyBorder="1" applyAlignment="1">
      <alignment horizontal="left" vertical="center" wrapText="1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218" applyFont="1" applyFill="1" applyBorder="1" applyAlignment="1">
      <alignment horizontal="center" vertical="center"/>
      <protection/>
    </xf>
    <xf numFmtId="0" fontId="9" fillId="0" borderId="0" xfId="218" applyFont="1" applyFill="1" applyBorder="1" applyAlignment="1">
      <alignment vertical="center" wrapText="1"/>
      <protection/>
    </xf>
    <xf numFmtId="170" fontId="6" fillId="0" borderId="0" xfId="218" applyNumberFormat="1" applyFont="1" applyFill="1" applyBorder="1" applyAlignment="1">
      <alignment horizontal="right" vertical="center"/>
      <protection/>
    </xf>
    <xf numFmtId="171" fontId="6" fillId="0" borderId="0" xfId="218" applyNumberFormat="1" applyFont="1" applyFill="1" applyBorder="1" applyAlignment="1" applyProtection="1">
      <alignment horizontal="right" vertical="center"/>
      <protection locked="0"/>
    </xf>
    <xf numFmtId="174" fontId="9" fillId="0" borderId="0" xfId="80" applyNumberFormat="1" applyFont="1" applyFill="1" applyBorder="1" applyAlignment="1" applyProtection="1">
      <alignment horizontal="right" vertical="center"/>
      <protection locked="0"/>
    </xf>
    <xf numFmtId="173" fontId="3" fillId="0" borderId="0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230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230" applyNumberFormat="1" applyFont="1" applyFill="1" applyBorder="1" applyAlignment="1">
      <alignment vertical="center" wrapText="1"/>
      <protection/>
    </xf>
    <xf numFmtId="0" fontId="6" fillId="0" borderId="12" xfId="223" applyFont="1" applyFill="1" applyBorder="1" applyProtection="1">
      <alignment/>
      <protection locked="0"/>
    </xf>
    <xf numFmtId="0" fontId="6" fillId="0" borderId="13" xfId="223" applyFont="1" applyFill="1" applyBorder="1" applyProtection="1">
      <alignment/>
      <protection locked="0"/>
    </xf>
    <xf numFmtId="0" fontId="6" fillId="0" borderId="13" xfId="0" applyFont="1" applyFill="1" applyBorder="1" applyAlignment="1">
      <alignment/>
    </xf>
    <xf numFmtId="0" fontId="6" fillId="0" borderId="13" xfId="223" applyFont="1" applyFill="1" applyBorder="1" applyAlignment="1" applyProtection="1">
      <alignment horizontal="center"/>
      <protection locked="0"/>
    </xf>
    <xf numFmtId="0" fontId="72" fillId="0" borderId="14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6" fillId="0" borderId="10" xfId="230" applyFont="1" applyFill="1" applyBorder="1" applyAlignment="1">
      <alignment horizontal="left" vertical="center"/>
      <protection/>
    </xf>
    <xf numFmtId="0" fontId="9" fillId="0" borderId="17" xfId="230" applyFont="1" applyFill="1" applyBorder="1" applyAlignment="1">
      <alignment horizontal="left" vertical="center"/>
      <protection/>
    </xf>
    <xf numFmtId="0" fontId="72" fillId="0" borderId="14" xfId="0" applyFont="1" applyFill="1" applyBorder="1" applyAlignment="1">
      <alignment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14" fontId="51" fillId="0" borderId="0" xfId="0" applyNumberFormat="1" applyFont="1" applyAlignment="1">
      <alignment horizontal="left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78" fontId="21" fillId="0" borderId="0" xfId="0" applyNumberFormat="1" applyFont="1" applyAlignment="1">
      <alignment/>
    </xf>
    <xf numFmtId="49" fontId="80" fillId="33" borderId="19" xfId="0" applyNumberFormat="1" applyFont="1" applyFill="1" applyBorder="1" applyAlignment="1">
      <alignment horizontal="center"/>
    </xf>
    <xf numFmtId="178" fontId="80" fillId="33" borderId="19" xfId="0" applyNumberFormat="1" applyFont="1" applyFill="1" applyBorder="1" applyAlignment="1">
      <alignment horizontal="center"/>
    </xf>
    <xf numFmtId="49" fontId="80" fillId="33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80" fillId="0" borderId="20" xfId="0" applyFont="1" applyBorder="1" applyAlignment="1">
      <alignment/>
    </xf>
    <xf numFmtId="178" fontId="0" fillId="0" borderId="20" xfId="0" applyNumberFormat="1" applyFont="1" applyBorder="1" applyAlignment="1">
      <alignment/>
    </xf>
    <xf numFmtId="0" fontId="80" fillId="0" borderId="20" xfId="0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14" fontId="21" fillId="0" borderId="20" xfId="0" applyNumberFormat="1" applyFont="1" applyBorder="1" applyAlignment="1">
      <alignment horizontal="left"/>
    </xf>
    <xf numFmtId="0" fontId="54" fillId="0" borderId="20" xfId="0" applyFont="1" applyBorder="1" applyAlignment="1">
      <alignment/>
    </xf>
    <xf numFmtId="178" fontId="80" fillId="33" borderId="20" xfId="0" applyNumberFormat="1" applyFont="1" applyFill="1" applyBorder="1" applyAlignment="1">
      <alignment horizontal="center"/>
    </xf>
    <xf numFmtId="0" fontId="21" fillId="0" borderId="20" xfId="0" applyFont="1" applyBorder="1" applyAlignment="1">
      <alignment/>
    </xf>
    <xf numFmtId="178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81" fillId="34" borderId="21" xfId="0" applyFont="1" applyFill="1" applyBorder="1" applyAlignment="1">
      <alignment/>
    </xf>
    <xf numFmtId="0" fontId="81" fillId="34" borderId="22" xfId="0" applyFont="1" applyFill="1" applyBorder="1" applyAlignment="1">
      <alignment/>
    </xf>
    <xf numFmtId="0" fontId="15" fillId="34" borderId="23" xfId="0" applyFont="1" applyFill="1" applyBorder="1" applyAlignment="1">
      <alignment/>
    </xf>
    <xf numFmtId="42" fontId="81" fillId="34" borderId="24" xfId="0" applyNumberFormat="1" applyFont="1" applyFill="1" applyBorder="1" applyAlignment="1">
      <alignment/>
    </xf>
    <xf numFmtId="0" fontId="6" fillId="0" borderId="17" xfId="230" applyFont="1" applyFill="1" applyBorder="1" applyAlignment="1">
      <alignment horizontal="left"/>
      <protection/>
    </xf>
    <xf numFmtId="0" fontId="72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3" fontId="7" fillId="0" borderId="0" xfId="80" applyNumberFormat="1" applyFont="1" applyFill="1" applyBorder="1" applyAlignment="1">
      <alignment horizontal="right" vertical="center"/>
    </xf>
    <xf numFmtId="173" fontId="7" fillId="0" borderId="15" xfId="8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3" fontId="7" fillId="0" borderId="14" xfId="0" applyNumberFormat="1" applyFont="1" applyFill="1" applyBorder="1" applyAlignment="1">
      <alignment horizontal="right" vertical="center"/>
    </xf>
    <xf numFmtId="173" fontId="7" fillId="0" borderId="18" xfId="0" applyNumberFormat="1" applyFont="1" applyFill="1" applyBorder="1" applyAlignment="1">
      <alignment horizontal="right" vertical="center"/>
    </xf>
    <xf numFmtId="173" fontId="7" fillId="0" borderId="13" xfId="80" applyNumberFormat="1" applyFont="1" applyFill="1" applyBorder="1" applyAlignment="1">
      <alignment horizontal="right" vertical="center"/>
    </xf>
    <xf numFmtId="173" fontId="7" fillId="0" borderId="16" xfId="8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12" fillId="0" borderId="0" xfId="222" applyFont="1" applyFill="1" applyBorder="1" applyAlignment="1">
      <alignment horizontal="left" vertical="center" wrapText="1"/>
      <protection/>
    </xf>
    <xf numFmtId="174" fontId="9" fillId="0" borderId="25" xfId="230" applyNumberFormat="1" applyFont="1" applyFill="1" applyBorder="1" applyAlignment="1">
      <alignment horizontal="right" vertical="center" wrapText="1"/>
      <protection/>
    </xf>
    <xf numFmtId="174" fontId="9" fillId="0" borderId="26" xfId="230" applyNumberFormat="1" applyFont="1" applyFill="1" applyBorder="1" applyAlignment="1">
      <alignment horizontal="righ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174" fontId="9" fillId="0" borderId="25" xfId="80" applyNumberFormat="1" applyFont="1" applyFill="1" applyBorder="1" applyAlignment="1">
      <alignment horizontal="right" vertical="center"/>
    </xf>
    <xf numFmtId="174" fontId="9" fillId="0" borderId="26" xfId="80" applyNumberFormat="1" applyFont="1" applyFill="1" applyBorder="1" applyAlignment="1">
      <alignment horizontal="right" vertical="center"/>
    </xf>
    <xf numFmtId="0" fontId="12" fillId="0" borderId="0" xfId="221" applyFont="1" applyFill="1" applyBorder="1" applyAlignment="1">
      <alignment horizontal="left" vertical="center" wrapText="1"/>
      <protection/>
    </xf>
    <xf numFmtId="0" fontId="72" fillId="0" borderId="0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6" fillId="0" borderId="13" xfId="223" applyFont="1" applyFill="1" applyBorder="1" applyAlignment="1" applyProtection="1">
      <alignment horizontal="center"/>
      <protection locked="0"/>
    </xf>
    <xf numFmtId="0" fontId="6" fillId="0" borderId="16" xfId="223" applyFont="1" applyFill="1" applyBorder="1" applyAlignment="1" applyProtection="1">
      <alignment horizontal="center"/>
      <protection locked="0"/>
    </xf>
    <xf numFmtId="174" fontId="9" fillId="0" borderId="10" xfId="79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1" xfId="223" applyFont="1" applyFill="1" applyBorder="1" applyAlignment="1" applyProtection="1">
      <alignment horizontal="left"/>
      <protection locked="0"/>
    </xf>
    <xf numFmtId="0" fontId="9" fillId="0" borderId="0" xfId="223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14" xfId="230" applyFont="1" applyFill="1" applyBorder="1" applyAlignment="1">
      <alignment horizontal="center" vertical="center"/>
      <protection/>
    </xf>
    <xf numFmtId="0" fontId="9" fillId="0" borderId="18" xfId="230" applyFont="1" applyFill="1" applyBorder="1" applyAlignment="1">
      <alignment horizontal="center" vertical="center"/>
      <protection/>
    </xf>
    <xf numFmtId="0" fontId="9" fillId="0" borderId="25" xfId="218" applyFont="1" applyBorder="1" applyAlignment="1">
      <alignment horizontal="left" vertical="center" wrapText="1"/>
      <protection/>
    </xf>
    <xf numFmtId="0" fontId="9" fillId="0" borderId="27" xfId="218" applyFont="1" applyBorder="1" applyAlignment="1">
      <alignment horizontal="left" vertical="center" wrapText="1"/>
      <protection/>
    </xf>
    <xf numFmtId="0" fontId="9" fillId="0" borderId="26" xfId="218" applyFont="1" applyBorder="1" applyAlignment="1">
      <alignment horizontal="left" vertical="center" wrapText="1"/>
      <protection/>
    </xf>
    <xf numFmtId="1" fontId="6" fillId="0" borderId="0" xfId="230" applyNumberFormat="1" applyFont="1" applyFill="1" applyBorder="1" applyAlignment="1">
      <alignment horizontal="center" vertical="center"/>
      <protection/>
    </xf>
    <xf numFmtId="1" fontId="6" fillId="0" borderId="15" xfId="230" applyNumberFormat="1" applyFont="1" applyFill="1" applyBorder="1" applyAlignment="1">
      <alignment horizontal="center" vertical="center"/>
      <protection/>
    </xf>
    <xf numFmtId="0" fontId="9" fillId="0" borderId="0" xfId="230" applyFont="1" applyFill="1" applyBorder="1" applyAlignment="1">
      <alignment horizontal="left" vertical="center"/>
      <protection/>
    </xf>
    <xf numFmtId="0" fontId="6" fillId="0" borderId="12" xfId="230" applyFont="1" applyFill="1" applyBorder="1" applyAlignment="1">
      <alignment horizontal="left" vertical="center"/>
      <protection/>
    </xf>
    <xf numFmtId="0" fontId="6" fillId="0" borderId="13" xfId="230" applyFont="1" applyFill="1" applyBorder="1" applyAlignment="1">
      <alignment horizontal="left" vertical="center"/>
      <protection/>
    </xf>
    <xf numFmtId="0" fontId="6" fillId="0" borderId="16" xfId="230" applyFont="1" applyFill="1" applyBorder="1" applyAlignment="1">
      <alignment horizontal="left" vertical="center"/>
      <protection/>
    </xf>
  </cellXfs>
  <cellStyles count="23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2 2" xfId="36"/>
    <cellStyle name="Čárka 2 2 2" xfId="37"/>
    <cellStyle name="Čárka 2 2 2 2" xfId="38"/>
    <cellStyle name="Čárka 2 2 2 3" xfId="39"/>
    <cellStyle name="Čárka 2 2 3" xfId="40"/>
    <cellStyle name="Čárka 2 2 4" xfId="41"/>
    <cellStyle name="Čárka 2 3" xfId="42"/>
    <cellStyle name="Čárka 2 3 2" xfId="43"/>
    <cellStyle name="Čárka 2 3 3" xfId="44"/>
    <cellStyle name="Čárka 2 4" xfId="45"/>
    <cellStyle name="Čárka 2 5" xfId="46"/>
    <cellStyle name="Čárka 3" xfId="47"/>
    <cellStyle name="Čárka 3 2" xfId="48"/>
    <cellStyle name="Čárka 3 2 2" xfId="49"/>
    <cellStyle name="Čárka 3 2 3" xfId="50"/>
    <cellStyle name="Čárka 3 3" xfId="51"/>
    <cellStyle name="Čárka 3 3 2" xfId="52"/>
    <cellStyle name="Čárka 3 3 3" xfId="53"/>
    <cellStyle name="Čárka 3 4" xfId="54"/>
    <cellStyle name="Čárka 3 5" xfId="55"/>
    <cellStyle name="Čárka 4" xfId="56"/>
    <cellStyle name="Čárka 4 2" xfId="57"/>
    <cellStyle name="Čárka 4 2 2" xfId="58"/>
    <cellStyle name="Čárka 4 2 3" xfId="59"/>
    <cellStyle name="Čárka 4 3" xfId="60"/>
    <cellStyle name="Čárka 4 3 2" xfId="61"/>
    <cellStyle name="Čárka 4 3 3" xfId="62"/>
    <cellStyle name="Čárka 4 4" xfId="63"/>
    <cellStyle name="Čárka 4 5" xfId="64"/>
    <cellStyle name="Čárka 5" xfId="65"/>
    <cellStyle name="Čárka 5 2" xfId="66"/>
    <cellStyle name="Čárka 5 3" xfId="67"/>
    <cellStyle name="Čárka 6" xfId="68"/>
    <cellStyle name="Čárka 6 2" xfId="69"/>
    <cellStyle name="Čárka 6 3" xfId="70"/>
    <cellStyle name="Čárka 7" xfId="71"/>
    <cellStyle name="Čárka 7 2" xfId="72"/>
    <cellStyle name="Čárka 7 3" xfId="73"/>
    <cellStyle name="Čárka 8" xfId="74"/>
    <cellStyle name="Comma [0]" xfId="75"/>
    <cellStyle name="Hyperlink" xfId="76"/>
    <cellStyle name="Chybně" xfId="77"/>
    <cellStyle name="Kontrolní buňka" xfId="78"/>
    <cellStyle name="Currency" xfId="79"/>
    <cellStyle name="Měna 2" xfId="80"/>
    <cellStyle name="Měna 2 2" xfId="81"/>
    <cellStyle name="Měna 2 2 2" xfId="82"/>
    <cellStyle name="Měna 2 2 2 2" xfId="83"/>
    <cellStyle name="Měna 2 2 2 3" xfId="84"/>
    <cellStyle name="Měna 2 2 3" xfId="85"/>
    <cellStyle name="Měna 2 2 3 2" xfId="86"/>
    <cellStyle name="Měna 2 2 3 3" xfId="87"/>
    <cellStyle name="Měna 2 2 4" xfId="88"/>
    <cellStyle name="Měna 2 2 5" xfId="89"/>
    <cellStyle name="Měna 2 3" xfId="90"/>
    <cellStyle name="Měna 2 3 2" xfId="91"/>
    <cellStyle name="Měna 2 3 2 2" xfId="92"/>
    <cellStyle name="Měna 2 3 2 3" xfId="93"/>
    <cellStyle name="Měna 2 3 3" xfId="94"/>
    <cellStyle name="Měna 2 3 3 2" xfId="95"/>
    <cellStyle name="Měna 2 3 3 3" xfId="96"/>
    <cellStyle name="Měna 2 3 4" xfId="97"/>
    <cellStyle name="Měna 2 3 5" xfId="98"/>
    <cellStyle name="Měna 2 4" xfId="99"/>
    <cellStyle name="Měna 2 4 2" xfId="100"/>
    <cellStyle name="Měna 2 4 2 2" xfId="101"/>
    <cellStyle name="Měna 2 4 2 3" xfId="102"/>
    <cellStyle name="Měna 2 4 3" xfId="103"/>
    <cellStyle name="Měna 2 4 4" xfId="104"/>
    <cellStyle name="Měna 2 5" xfId="105"/>
    <cellStyle name="Měna 2 5 2" xfId="106"/>
    <cellStyle name="Měna 2 5 3" xfId="107"/>
    <cellStyle name="Měna 2 6" xfId="108"/>
    <cellStyle name="Měna 2 6 2" xfId="109"/>
    <cellStyle name="Měna 2 6 3" xfId="110"/>
    <cellStyle name="Měna 2 7" xfId="111"/>
    <cellStyle name="Měna 2 8" xfId="112"/>
    <cellStyle name="Měna 3" xfId="113"/>
    <cellStyle name="Měna 3 2" xfId="114"/>
    <cellStyle name="Měna 3 2 2" xfId="115"/>
    <cellStyle name="Měna 3 2 2 2" xfId="116"/>
    <cellStyle name="Měna 3 2 2 3" xfId="117"/>
    <cellStyle name="Měna 3 2 3" xfId="118"/>
    <cellStyle name="Měna 3 2 3 2" xfId="119"/>
    <cellStyle name="Měna 3 2 3 3" xfId="120"/>
    <cellStyle name="Měna 3 2 4" xfId="121"/>
    <cellStyle name="Měna 3 2 5" xfId="122"/>
    <cellStyle name="Měna 3 3" xfId="123"/>
    <cellStyle name="Měna 3 3 2" xfId="124"/>
    <cellStyle name="Měna 3 3 2 2" xfId="125"/>
    <cellStyle name="Měna 3 3 2 3" xfId="126"/>
    <cellStyle name="Měna 3 3 3" xfId="127"/>
    <cellStyle name="Měna 3 3 4" xfId="128"/>
    <cellStyle name="Měna 3 4" xfId="129"/>
    <cellStyle name="Měna 3 4 2" xfId="130"/>
    <cellStyle name="Měna 3 4 3" xfId="131"/>
    <cellStyle name="Měna 3 5" xfId="132"/>
    <cellStyle name="Měna 3 5 2" xfId="133"/>
    <cellStyle name="Měna 3 5 3" xfId="134"/>
    <cellStyle name="Měna 3 6" xfId="135"/>
    <cellStyle name="Měna 3 6 2" xfId="136"/>
    <cellStyle name="Měna 3 6 3" xfId="137"/>
    <cellStyle name="Měna 3 7" xfId="138"/>
    <cellStyle name="Měna 3 8" xfId="139"/>
    <cellStyle name="Měna 4" xfId="140"/>
    <cellStyle name="Měna 4 2" xfId="141"/>
    <cellStyle name="Měna 4 2 2" xfId="142"/>
    <cellStyle name="Měna 4 2 3" xfId="143"/>
    <cellStyle name="Měna 4 3" xfId="144"/>
    <cellStyle name="Měna 4 3 2" xfId="145"/>
    <cellStyle name="Měna 4 3 3" xfId="146"/>
    <cellStyle name="Měna 4 4" xfId="147"/>
    <cellStyle name="Měna 4 4 2" xfId="148"/>
    <cellStyle name="Měna 4 4 3" xfId="149"/>
    <cellStyle name="Měna 4 5" xfId="150"/>
    <cellStyle name="Měna 4 6" xfId="151"/>
    <cellStyle name="Měna 5" xfId="152"/>
    <cellStyle name="Měna 5 2" xfId="153"/>
    <cellStyle name="Měna 5 2 2" xfId="154"/>
    <cellStyle name="Měna 5 2 3" xfId="155"/>
    <cellStyle name="Měna 5 3" xfId="156"/>
    <cellStyle name="Měna 5 3 2" xfId="157"/>
    <cellStyle name="Měna 5 3 3" xfId="158"/>
    <cellStyle name="Měna 5 4" xfId="159"/>
    <cellStyle name="Měna 5 5" xfId="160"/>
    <cellStyle name="Měna 6" xfId="161"/>
    <cellStyle name="Měna 6 2" xfId="162"/>
    <cellStyle name="Měna 6 2 2" xfId="163"/>
    <cellStyle name="Měna 6 2 3" xfId="164"/>
    <cellStyle name="Měna 6 3" xfId="165"/>
    <cellStyle name="Měna 6 4" xfId="166"/>
    <cellStyle name="Měna 7" xfId="167"/>
    <cellStyle name="Měna 7 2" xfId="168"/>
    <cellStyle name="Měna 7 3" xfId="169"/>
    <cellStyle name="měny 3" xfId="170"/>
    <cellStyle name="měny 3 2" xfId="171"/>
    <cellStyle name="měny 3 2 2" xfId="172"/>
    <cellStyle name="měny 3 2 2 2" xfId="173"/>
    <cellStyle name="měny 3 2 2 2 2" xfId="174"/>
    <cellStyle name="měny 3 2 2 2 3" xfId="175"/>
    <cellStyle name="měny 3 2 2 3" xfId="176"/>
    <cellStyle name="měny 3 2 2 4" xfId="177"/>
    <cellStyle name="měny 3 2 3" xfId="178"/>
    <cellStyle name="měny 3 2 3 2" xfId="179"/>
    <cellStyle name="měny 3 2 3 3" xfId="180"/>
    <cellStyle name="měny 3 2 4" xfId="181"/>
    <cellStyle name="měny 3 2 5" xfId="182"/>
    <cellStyle name="měny 3 3" xfId="183"/>
    <cellStyle name="měny 3 3 2" xfId="184"/>
    <cellStyle name="měny 3 3 2 2" xfId="185"/>
    <cellStyle name="měny 3 3 2 3" xfId="186"/>
    <cellStyle name="měny 3 3 3" xfId="187"/>
    <cellStyle name="měny 3 3 4" xfId="188"/>
    <cellStyle name="měny 3 4" xfId="189"/>
    <cellStyle name="měny 3 4 2" xfId="190"/>
    <cellStyle name="měny 3 4 2 2" xfId="191"/>
    <cellStyle name="měny 3 4 2 3" xfId="192"/>
    <cellStyle name="měny 3 4 3" xfId="193"/>
    <cellStyle name="měny 3 4 4" xfId="194"/>
    <cellStyle name="měny 3 5" xfId="195"/>
    <cellStyle name="měny 3 5 2" xfId="196"/>
    <cellStyle name="měny 3 5 2 2" xfId="197"/>
    <cellStyle name="měny 3 5 2 3" xfId="198"/>
    <cellStyle name="měny 3 5 3" xfId="199"/>
    <cellStyle name="měny 3 5 4" xfId="200"/>
    <cellStyle name="měny 3 6" xfId="201"/>
    <cellStyle name="měny 3 6 2" xfId="202"/>
    <cellStyle name="měny 3 6 3" xfId="203"/>
    <cellStyle name="měny 3 7" xfId="204"/>
    <cellStyle name="měny 3 7 2" xfId="205"/>
    <cellStyle name="měny 3 7 3" xfId="206"/>
    <cellStyle name="měny 3 8" xfId="207"/>
    <cellStyle name="měny 3 9" xfId="208"/>
    <cellStyle name="Currency [0]" xfId="209"/>
    <cellStyle name="Nadpis 1" xfId="210"/>
    <cellStyle name="Nadpis 2" xfId="211"/>
    <cellStyle name="Nadpis 3" xfId="212"/>
    <cellStyle name="Nadpis 4" xfId="213"/>
    <cellStyle name="Název" xfId="214"/>
    <cellStyle name="Neutrální" xfId="215"/>
    <cellStyle name="Normální 10" xfId="216"/>
    <cellStyle name="Normální 11" xfId="217"/>
    <cellStyle name="normální 2" xfId="218"/>
    <cellStyle name="normální 2 2" xfId="219"/>
    <cellStyle name="normální 3" xfId="220"/>
    <cellStyle name="normální 4" xfId="221"/>
    <cellStyle name="normální 4 2" xfId="222"/>
    <cellStyle name="normální 5" xfId="223"/>
    <cellStyle name="normální 5 2" xfId="224"/>
    <cellStyle name="Normální 6" xfId="225"/>
    <cellStyle name="Normální 6 2" xfId="226"/>
    <cellStyle name="normální 7" xfId="227"/>
    <cellStyle name="normální 8" xfId="228"/>
    <cellStyle name="Normální 9" xfId="229"/>
    <cellStyle name="normální_List1" xfId="230"/>
    <cellStyle name="normální_List1 2" xfId="231"/>
    <cellStyle name="Followed Hyperlink" xfId="232"/>
    <cellStyle name="Poznámka" xfId="233"/>
    <cellStyle name="Percent" xfId="234"/>
    <cellStyle name="Propojená buňka" xfId="235"/>
    <cellStyle name="Správně" xfId="236"/>
    <cellStyle name="Text upozornění" xfId="237"/>
    <cellStyle name="Vstup" xfId="238"/>
    <cellStyle name="Výpočet" xfId="239"/>
    <cellStyle name="Výstup" xfId="240"/>
    <cellStyle name="Vysvětlující text" xfId="241"/>
    <cellStyle name="Zvýraznění 1" xfId="242"/>
    <cellStyle name="Zvýraznění 2" xfId="243"/>
    <cellStyle name="Zvýraznění 3" xfId="244"/>
    <cellStyle name="Zvýraznění 4" xfId="245"/>
    <cellStyle name="Zvýraznění 5" xfId="246"/>
    <cellStyle name="Zvýraznění 6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4.57421875" style="3" customWidth="1"/>
    <col min="2" max="2" width="48.140625" style="3" customWidth="1"/>
    <col min="3" max="3" width="7.8515625" style="3" customWidth="1"/>
    <col min="4" max="4" width="4.8515625" style="3" customWidth="1"/>
    <col min="5" max="5" width="17.28125" style="3" customWidth="1"/>
    <col min="6" max="6" width="9.140625" style="3" customWidth="1"/>
    <col min="7" max="7" width="13.421875" style="3" bestFit="1" customWidth="1"/>
    <col min="8" max="16384" width="9.140625" style="3" customWidth="1"/>
  </cols>
  <sheetData>
    <row r="1" spans="1:247" s="38" customFormat="1" ht="25.5" customHeight="1">
      <c r="A1" s="256" t="s">
        <v>85</v>
      </c>
      <c r="B1" s="257"/>
      <c r="C1" s="257"/>
      <c r="D1" s="257"/>
      <c r="E1" s="118"/>
      <c r="F1" s="11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</row>
    <row r="2" spans="1:247" s="38" customFormat="1" ht="16.5">
      <c r="A2" s="258" t="s">
        <v>110</v>
      </c>
      <c r="B2" s="258"/>
      <c r="C2" s="258"/>
      <c r="D2" s="258"/>
      <c r="E2" s="258"/>
      <c r="F2" s="25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249" s="42" customFormat="1" ht="23.25" customHeight="1">
      <c r="A3" s="119" t="s">
        <v>77</v>
      </c>
      <c r="B3" s="120"/>
      <c r="C3" s="120"/>
      <c r="D3" s="120"/>
      <c r="E3" s="118"/>
      <c r="F3" s="118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</row>
    <row r="4" spans="1:256" s="18" customFormat="1" ht="16.5">
      <c r="A4" s="44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5" ht="52.5" customHeight="1">
      <c r="A5" s="6"/>
      <c r="B5" s="6"/>
      <c r="C5" s="2"/>
      <c r="D5" s="2"/>
      <c r="E5" s="2"/>
    </row>
    <row r="6" spans="1:239" s="5" customFormat="1" ht="16.5">
      <c r="A6" s="6" t="s">
        <v>12</v>
      </c>
      <c r="B6" s="6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5" customFormat="1" ht="18.75" customHeight="1">
      <c r="A7" s="6"/>
      <c r="B7" s="6"/>
      <c r="C7" s="2"/>
      <c r="D7" s="2"/>
      <c r="E7" s="2"/>
      <c r="F7" s="3"/>
      <c r="G7" s="10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s="5" customFormat="1" ht="18.75" customHeight="1">
      <c r="A8" s="6" t="s">
        <v>136</v>
      </c>
      <c r="B8" s="6"/>
      <c r="C8" s="2"/>
      <c r="D8" s="2"/>
      <c r="E8" s="190">
        <f>SUM('Asanace arboristika'!E24:F24)</f>
        <v>0</v>
      </c>
      <c r="F8" s="3"/>
      <c r="G8" s="10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1:239" s="5" customFormat="1" ht="18.75" customHeight="1">
      <c r="A9" s="6"/>
      <c r="B9" s="6"/>
      <c r="C9" s="2"/>
      <c r="D9" s="2"/>
      <c r="E9" s="2"/>
      <c r="F9" s="3"/>
      <c r="G9" s="10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1:239" s="5" customFormat="1" ht="16.5">
      <c r="A10" s="10" t="s">
        <v>137</v>
      </c>
      <c r="B10" s="4"/>
      <c r="C10" s="66"/>
      <c r="D10" s="102"/>
      <c r="E10" s="155">
        <f>SUM('Sadové úpravy'!F34)</f>
        <v>0</v>
      </c>
      <c r="F10" s="4"/>
      <c r="G10" s="103"/>
      <c r="H10" s="104"/>
      <c r="I10" s="104"/>
      <c r="J10" s="104"/>
      <c r="K10" s="104"/>
      <c r="L10" s="104"/>
      <c r="M10" s="104"/>
      <c r="N10" s="104"/>
      <c r="O10" s="10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</row>
    <row r="11" spans="1:239" s="5" customFormat="1" ht="16.5">
      <c r="A11" s="10"/>
      <c r="B11" s="4"/>
      <c r="C11" s="66"/>
      <c r="D11" s="102"/>
      <c r="E11" s="155"/>
      <c r="F11" s="4"/>
      <c r="G11" s="103"/>
      <c r="H11" s="104"/>
      <c r="I11" s="104"/>
      <c r="J11" s="104"/>
      <c r="K11" s="104"/>
      <c r="L11" s="104"/>
      <c r="M11" s="104"/>
      <c r="N11" s="104"/>
      <c r="O11" s="10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</row>
    <row r="12" spans="1:239" s="5" customFormat="1" ht="16.5">
      <c r="A12" s="105" t="s">
        <v>138</v>
      </c>
      <c r="B12" s="106"/>
      <c r="C12" s="65"/>
      <c r="D12" s="107"/>
      <c r="E12" s="156">
        <f>SUM(Komunikace!F35,Komunikace!E75)</f>
        <v>0</v>
      </c>
      <c r="F12" s="106"/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</row>
    <row r="13" spans="1:239" s="5" customFormat="1" ht="16.5">
      <c r="A13" s="105"/>
      <c r="B13" s="106"/>
      <c r="C13" s="65"/>
      <c r="D13" s="107"/>
      <c r="E13" s="156"/>
      <c r="F13" s="106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</row>
    <row r="14" spans="1:239" s="5" customFormat="1" ht="16.5">
      <c r="A14" s="105" t="s">
        <v>69</v>
      </c>
      <c r="B14" s="106"/>
      <c r="C14" s="65"/>
      <c r="D14" s="107"/>
      <c r="E14" s="156">
        <f>SUM(Mobiliář!E67)</f>
        <v>0</v>
      </c>
      <c r="F14" s="106"/>
      <c r="G14" s="108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</row>
    <row r="15" spans="1:239" s="5" customFormat="1" ht="16.5" customHeight="1">
      <c r="A15" s="6"/>
      <c r="B15" s="6"/>
      <c r="C15" s="2"/>
      <c r="D15" s="2"/>
      <c r="E15" s="157"/>
      <c r="F15" s="3"/>
      <c r="G15" s="11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1:239" s="5" customFormat="1" ht="16.5" customHeight="1">
      <c r="A16" s="6" t="s">
        <v>197</v>
      </c>
      <c r="B16" s="6"/>
      <c r="C16" s="2"/>
      <c r="D16" s="2"/>
      <c r="E16" s="190">
        <f>SUM(Vyhlídka!I35)</f>
        <v>0</v>
      </c>
      <c r="F16" s="3"/>
      <c r="G16" s="11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1:239" s="5" customFormat="1" ht="16.5" customHeight="1">
      <c r="A17" s="6"/>
      <c r="B17" s="6"/>
      <c r="C17" s="2"/>
      <c r="D17" s="2"/>
      <c r="E17" s="157"/>
      <c r="F17" s="3"/>
      <c r="G17" s="11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1:244" s="5" customFormat="1" ht="16.5">
      <c r="A18" s="105" t="s">
        <v>245</v>
      </c>
      <c r="B18" s="106"/>
      <c r="C18" s="65"/>
      <c r="D18" s="107"/>
      <c r="E18" s="156">
        <f>SUM(E7:E16)*0.03</f>
        <v>0</v>
      </c>
      <c r="F18" s="106"/>
      <c r="G18" s="11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</row>
    <row r="19" spans="1:239" s="5" customFormat="1" ht="16.5">
      <c r="A19" s="105"/>
      <c r="B19" s="106"/>
      <c r="C19" s="65"/>
      <c r="D19" s="107"/>
      <c r="E19" s="107"/>
      <c r="F19" s="106"/>
      <c r="G19" s="115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</row>
    <row r="20" spans="1:239" s="5" customFormat="1" ht="16.5">
      <c r="A20" s="110" t="s">
        <v>68</v>
      </c>
      <c r="B20" s="111"/>
      <c r="C20" s="111"/>
      <c r="D20" s="254">
        <f>SUM(E8:E18)</f>
        <v>0</v>
      </c>
      <c r="E20" s="255"/>
      <c r="F20" s="69"/>
      <c r="G20" s="117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</row>
    <row r="21" spans="1:239" s="5" customFormat="1" ht="16.5">
      <c r="A21" s="246" t="s">
        <v>13</v>
      </c>
      <c r="B21" s="247"/>
      <c r="C21" s="112"/>
      <c r="D21" s="248">
        <f>PRODUCT(D20,0.21)</f>
        <v>0</v>
      </c>
      <c r="E21" s="249"/>
      <c r="F21" s="69"/>
      <c r="G21" s="117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</row>
    <row r="22" spans="1:239" s="5" customFormat="1" ht="16.5">
      <c r="A22" s="250" t="s">
        <v>14</v>
      </c>
      <c r="B22" s="251"/>
      <c r="C22" s="113"/>
      <c r="D22" s="252">
        <f>SUM(D20:E21)</f>
        <v>0</v>
      </c>
      <c r="E22" s="253"/>
      <c r="F22" s="69"/>
      <c r="G22" s="117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</row>
  </sheetData>
  <sheetProtection/>
  <mergeCells count="7">
    <mergeCell ref="A21:B21"/>
    <mergeCell ref="D21:E21"/>
    <mergeCell ref="A22:B22"/>
    <mergeCell ref="D22:E22"/>
    <mergeCell ref="D20:E20"/>
    <mergeCell ref="A1:D1"/>
    <mergeCell ref="A2:F2"/>
  </mergeCells>
  <printOptions/>
  <pageMargins left="0.9055118110236221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1"/>
  <sheetViews>
    <sheetView zoomScale="120" zoomScaleNormal="120" zoomScalePageLayoutView="0" workbookViewId="0" topLeftCell="A1">
      <selection activeCell="A9" sqref="A9:A21"/>
    </sheetView>
  </sheetViews>
  <sheetFormatPr defaultColWidth="9.140625" defaultRowHeight="15"/>
  <cols>
    <col min="1" max="1" width="6.57421875" style="18" customWidth="1"/>
    <col min="2" max="2" width="67.421875" style="18" customWidth="1"/>
    <col min="3" max="3" width="7.421875" style="18" customWidth="1"/>
    <col min="4" max="4" width="10.421875" style="18" customWidth="1"/>
    <col min="5" max="16384" width="9.140625" style="18" customWidth="1"/>
  </cols>
  <sheetData>
    <row r="1" spans="1:247" s="38" customFormat="1" ht="25.5" customHeight="1">
      <c r="A1" s="256" t="s">
        <v>85</v>
      </c>
      <c r="B1" s="257"/>
      <c r="C1" s="257"/>
      <c r="D1" s="257"/>
      <c r="E1" s="118"/>
      <c r="F1" s="11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</row>
    <row r="2" spans="1:247" s="38" customFormat="1" ht="16.5">
      <c r="A2" s="258" t="s">
        <v>110</v>
      </c>
      <c r="B2" s="258"/>
      <c r="C2" s="258"/>
      <c r="D2" s="258"/>
      <c r="E2" s="258"/>
      <c r="F2" s="25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249" s="42" customFormat="1" ht="23.25" customHeight="1">
      <c r="A3" s="119" t="s">
        <v>77</v>
      </c>
      <c r="B3" s="120"/>
      <c r="C3" s="120"/>
      <c r="D3" s="120"/>
      <c r="E3" s="118"/>
      <c r="F3" s="118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</row>
    <row r="4" spans="1:254" s="38" customFormat="1" ht="16.5">
      <c r="A4" s="39"/>
      <c r="B4" s="39"/>
      <c r="C4" s="39"/>
      <c r="D4" s="39"/>
      <c r="E4" s="39"/>
      <c r="F4" s="3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6" s="27" customFormat="1" ht="16.5">
      <c r="A6" s="27" t="s">
        <v>16</v>
      </c>
    </row>
    <row r="8" spans="1:5" s="34" customFormat="1" ht="15">
      <c r="A8" s="28" t="s">
        <v>4</v>
      </c>
      <c r="B8" s="28" t="s">
        <v>5</v>
      </c>
      <c r="C8" s="28" t="s">
        <v>6</v>
      </c>
      <c r="D8" s="28" t="s">
        <v>7</v>
      </c>
      <c r="E8" s="33"/>
    </row>
    <row r="9" spans="1:5" s="34" customFormat="1" ht="15">
      <c r="A9" s="28">
        <v>1</v>
      </c>
      <c r="B9" s="210" t="s">
        <v>195</v>
      </c>
      <c r="C9" s="28" t="s">
        <v>15</v>
      </c>
      <c r="D9" s="28">
        <v>1</v>
      </c>
      <c r="E9" s="33"/>
    </row>
    <row r="10" spans="1:5" s="17" customFormat="1" ht="32.25" customHeight="1">
      <c r="A10" s="35">
        <v>2</v>
      </c>
      <c r="B10" s="8" t="s">
        <v>28</v>
      </c>
      <c r="C10" s="7" t="s">
        <v>15</v>
      </c>
      <c r="D10" s="19">
        <v>1</v>
      </c>
      <c r="E10" s="13"/>
    </row>
    <row r="11" spans="1:5" s="16" customFormat="1" ht="33.75" customHeight="1">
      <c r="A11" s="28">
        <v>3</v>
      </c>
      <c r="B11" s="26" t="s">
        <v>17</v>
      </c>
      <c r="C11" s="7" t="s">
        <v>15</v>
      </c>
      <c r="D11" s="19">
        <v>1</v>
      </c>
      <c r="E11" s="29"/>
    </row>
    <row r="12" spans="1:5" s="17" customFormat="1" ht="30.75" customHeight="1">
      <c r="A12" s="35">
        <v>4</v>
      </c>
      <c r="B12" s="8" t="s">
        <v>18</v>
      </c>
      <c r="C12" s="7" t="s">
        <v>15</v>
      </c>
      <c r="D12" s="19">
        <v>1</v>
      </c>
      <c r="E12" s="13"/>
    </row>
    <row r="13" spans="1:5" s="17" customFormat="1" ht="15.75" customHeight="1">
      <c r="A13" s="28">
        <v>5</v>
      </c>
      <c r="B13" s="8" t="s">
        <v>19</v>
      </c>
      <c r="C13" s="7" t="s">
        <v>15</v>
      </c>
      <c r="D13" s="19">
        <v>1</v>
      </c>
      <c r="E13" s="13"/>
    </row>
    <row r="14" spans="1:5" s="16" customFormat="1" ht="25.5">
      <c r="A14" s="35">
        <v>6</v>
      </c>
      <c r="B14" s="8" t="s">
        <v>20</v>
      </c>
      <c r="C14" s="7" t="s">
        <v>15</v>
      </c>
      <c r="D14" s="19">
        <v>1</v>
      </c>
      <c r="E14" s="29"/>
    </row>
    <row r="15" spans="1:5" s="17" customFormat="1" ht="21" customHeight="1">
      <c r="A15" s="28">
        <v>7</v>
      </c>
      <c r="B15" s="8" t="s">
        <v>21</v>
      </c>
      <c r="C15" s="7" t="s">
        <v>15</v>
      </c>
      <c r="D15" s="19">
        <v>1</v>
      </c>
      <c r="E15" s="13"/>
    </row>
    <row r="16" spans="1:4" s="16" customFormat="1" ht="32.25" customHeight="1">
      <c r="A16" s="35">
        <v>8</v>
      </c>
      <c r="B16" s="8" t="s">
        <v>22</v>
      </c>
      <c r="C16" s="7" t="s">
        <v>15</v>
      </c>
      <c r="D16" s="19">
        <v>1</v>
      </c>
    </row>
    <row r="17" spans="1:6" s="17" customFormat="1" ht="30" customHeight="1">
      <c r="A17" s="28">
        <v>9</v>
      </c>
      <c r="B17" s="8" t="s">
        <v>23</v>
      </c>
      <c r="C17" s="7" t="s">
        <v>15</v>
      </c>
      <c r="D17" s="19">
        <v>1</v>
      </c>
      <c r="E17" s="13"/>
      <c r="F17" s="36"/>
    </row>
    <row r="18" spans="1:5" s="16" customFormat="1" ht="21" customHeight="1">
      <c r="A18" s="35">
        <v>10</v>
      </c>
      <c r="B18" s="8" t="s">
        <v>24</v>
      </c>
      <c r="C18" s="7" t="s">
        <v>15</v>
      </c>
      <c r="D18" s="19">
        <v>1</v>
      </c>
      <c r="E18" s="29"/>
    </row>
    <row r="19" spans="1:5" s="16" customFormat="1" ht="29.25" customHeight="1">
      <c r="A19" s="28">
        <v>11</v>
      </c>
      <c r="B19" s="8" t="s">
        <v>25</v>
      </c>
      <c r="C19" s="7" t="s">
        <v>15</v>
      </c>
      <c r="D19" s="19">
        <v>1</v>
      </c>
      <c r="E19" s="29"/>
    </row>
    <row r="20" spans="1:5" s="16" customFormat="1" ht="16.5" customHeight="1">
      <c r="A20" s="35">
        <v>12</v>
      </c>
      <c r="B20" s="26" t="s">
        <v>26</v>
      </c>
      <c r="C20" s="7" t="s">
        <v>1</v>
      </c>
      <c r="D20" s="19">
        <v>1</v>
      </c>
      <c r="E20" s="29"/>
    </row>
    <row r="21" spans="1:5" s="16" customFormat="1" ht="29.25" customHeight="1">
      <c r="A21" s="28">
        <v>13</v>
      </c>
      <c r="B21" s="8" t="s">
        <v>27</v>
      </c>
      <c r="C21" s="7" t="s">
        <v>15</v>
      </c>
      <c r="D21" s="19">
        <v>1</v>
      </c>
      <c r="E21" s="29"/>
    </row>
  </sheetData>
  <sheetProtection/>
  <mergeCells count="2">
    <mergeCell ref="A1:D1"/>
    <mergeCell ref="A2:F2"/>
  </mergeCells>
  <printOptions/>
  <pageMargins left="0.7086614173228347" right="0.5118110236220472" top="0.7874015748031497" bottom="0.7874015748031497" header="0.31496062992125984" footer="0.31496062992125984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5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.57421875" style="5" customWidth="1"/>
    <col min="2" max="2" width="64.421875" style="161" customWidth="1"/>
    <col min="3" max="3" width="5.57421875" style="5" customWidth="1"/>
    <col min="4" max="4" width="7.421875" style="5" customWidth="1"/>
    <col min="5" max="5" width="8.57421875" style="5" customWidth="1"/>
    <col min="6" max="6" width="10.8515625" style="5" customWidth="1"/>
    <col min="7" max="7" width="11.140625" style="5" customWidth="1"/>
    <col min="8" max="16384" width="9.140625" style="5" customWidth="1"/>
  </cols>
  <sheetData>
    <row r="1" spans="1:247" s="38" customFormat="1" ht="25.5" customHeight="1">
      <c r="A1" s="256" t="s">
        <v>85</v>
      </c>
      <c r="B1" s="257"/>
      <c r="C1" s="257"/>
      <c r="D1" s="257"/>
      <c r="E1" s="118"/>
      <c r="F1" s="11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</row>
    <row r="2" spans="1:247" s="38" customFormat="1" ht="16.5">
      <c r="A2" s="258" t="s">
        <v>110</v>
      </c>
      <c r="B2" s="258"/>
      <c r="C2" s="258"/>
      <c r="D2" s="258"/>
      <c r="E2" s="258"/>
      <c r="F2" s="25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249" s="42" customFormat="1" ht="23.25" customHeight="1">
      <c r="A3" s="119" t="s">
        <v>77</v>
      </c>
      <c r="B3" s="120"/>
      <c r="C3" s="120"/>
      <c r="D3" s="120"/>
      <c r="E3" s="118"/>
      <c r="F3" s="118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</row>
    <row r="4" spans="1:250" s="38" customFormat="1" ht="16.5">
      <c r="A4" s="39"/>
      <c r="B4" s="39"/>
      <c r="C4" s="39"/>
      <c r="D4" s="39"/>
      <c r="E4" s="39"/>
      <c r="F4" s="3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</row>
    <row r="5" spans="1:235" s="134" customFormat="1" ht="12.75">
      <c r="A5" s="158" t="s">
        <v>139</v>
      </c>
      <c r="B5" s="15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ht="3.75" customHeight="1">
      <c r="A6" s="160"/>
    </row>
    <row r="7" ht="15" customHeight="1">
      <c r="A7" s="5" t="s">
        <v>0</v>
      </c>
    </row>
    <row r="8" spans="1:2" ht="3.75" customHeight="1">
      <c r="A8" s="123"/>
      <c r="B8" s="162"/>
    </row>
    <row r="9" spans="1:6" ht="12.75" customHeight="1">
      <c r="A9" s="259" t="s">
        <v>105</v>
      </c>
      <c r="B9" s="260"/>
      <c r="C9" s="261" t="s">
        <v>1</v>
      </c>
      <c r="D9" s="261"/>
      <c r="E9" s="262">
        <v>45</v>
      </c>
      <c r="F9" s="263"/>
    </row>
    <row r="10" spans="1:6" ht="12.75" customHeight="1">
      <c r="A10" s="267" t="s">
        <v>141</v>
      </c>
      <c r="B10" s="268"/>
      <c r="C10" s="269" t="s">
        <v>1</v>
      </c>
      <c r="D10" s="269"/>
      <c r="E10" s="277">
        <v>30</v>
      </c>
      <c r="F10" s="278"/>
    </row>
    <row r="11" spans="1:6" ht="12.75" customHeight="1">
      <c r="A11" s="267" t="s">
        <v>140</v>
      </c>
      <c r="B11" s="268"/>
      <c r="C11" s="269" t="s">
        <v>1</v>
      </c>
      <c r="D11" s="269"/>
      <c r="E11" s="277">
        <v>17</v>
      </c>
      <c r="F11" s="278"/>
    </row>
    <row r="12" spans="1:6" ht="12.75" customHeight="1">
      <c r="A12" s="267" t="s">
        <v>106</v>
      </c>
      <c r="B12" s="268"/>
      <c r="C12" s="269" t="s">
        <v>2</v>
      </c>
      <c r="D12" s="269"/>
      <c r="E12" s="270" t="s">
        <v>152</v>
      </c>
      <c r="F12" s="271"/>
    </row>
    <row r="13" spans="1:6" s="160" customFormat="1" ht="12.75">
      <c r="A13" s="272" t="s">
        <v>107</v>
      </c>
      <c r="B13" s="273"/>
      <c r="C13" s="274" t="s">
        <v>2</v>
      </c>
      <c r="D13" s="274"/>
      <c r="E13" s="275">
        <v>1762</v>
      </c>
      <c r="F13" s="276"/>
    </row>
    <row r="14" spans="1:6" ht="12.75">
      <c r="A14" s="279"/>
      <c r="B14" s="280"/>
      <c r="C14" s="163"/>
      <c r="D14" s="163"/>
      <c r="E14" s="281"/>
      <c r="F14" s="282"/>
    </row>
    <row r="16" spans="1:7" s="9" customFormat="1" ht="16.5" customHeight="1">
      <c r="A16" s="4" t="s">
        <v>142</v>
      </c>
      <c r="B16" s="4"/>
      <c r="C16" s="4"/>
      <c r="D16" s="4"/>
      <c r="E16" s="4"/>
      <c r="F16" s="4"/>
      <c r="G16" s="4"/>
    </row>
    <row r="17" spans="1:7" s="9" customFormat="1" ht="48.75" customHeight="1">
      <c r="A17" s="264" t="s">
        <v>92</v>
      </c>
      <c r="B17" s="264"/>
      <c r="C17" s="264"/>
      <c r="D17" s="264"/>
      <c r="E17" s="264"/>
      <c r="F17" s="264"/>
      <c r="G17" s="4"/>
    </row>
    <row r="18" spans="1:7" s="9" customFormat="1" ht="6.75" customHeight="1">
      <c r="A18" s="183"/>
      <c r="B18" s="183"/>
      <c r="C18" s="183"/>
      <c r="D18" s="183"/>
      <c r="E18" s="183"/>
      <c r="F18" s="183"/>
      <c r="G18" s="4"/>
    </row>
    <row r="19" spans="1:7" s="9" customFormat="1" ht="11.25" customHeight="1">
      <c r="A19" s="191"/>
      <c r="B19" s="192" t="s">
        <v>5</v>
      </c>
      <c r="C19" s="192" t="s">
        <v>143</v>
      </c>
      <c r="D19" s="192" t="s">
        <v>144</v>
      </c>
      <c r="E19" s="192" t="s">
        <v>145</v>
      </c>
      <c r="F19" s="192" t="s">
        <v>146</v>
      </c>
      <c r="G19" s="4"/>
    </row>
    <row r="20" spans="1:7" s="9" customFormat="1" ht="16.5" customHeight="1">
      <c r="A20" s="193"/>
      <c r="B20" s="194" t="s">
        <v>151</v>
      </c>
      <c r="C20" s="11"/>
      <c r="D20" s="11"/>
      <c r="E20" s="12"/>
      <c r="F20" s="68"/>
      <c r="G20" s="195"/>
    </row>
    <row r="21" spans="1:7" s="9" customFormat="1" ht="16.5" customHeight="1">
      <c r="A21" s="164">
        <v>1</v>
      </c>
      <c r="B21" s="68" t="s">
        <v>147</v>
      </c>
      <c r="C21" s="164" t="s">
        <v>1</v>
      </c>
      <c r="D21" s="196">
        <f>SUM(E10)</f>
        <v>30</v>
      </c>
      <c r="E21" s="196">
        <v>0</v>
      </c>
      <c r="F21" s="197">
        <f>PRODUCT(D21:E21)</f>
        <v>0</v>
      </c>
      <c r="G21" s="4"/>
    </row>
    <row r="22" spans="1:7" s="9" customFormat="1" ht="16.5" customHeight="1">
      <c r="A22" s="164">
        <v>2</v>
      </c>
      <c r="B22" s="68" t="s">
        <v>150</v>
      </c>
      <c r="C22" s="164" t="s">
        <v>1</v>
      </c>
      <c r="D22" s="196">
        <f>SUM(E11)</f>
        <v>17</v>
      </c>
      <c r="E22" s="196">
        <v>0</v>
      </c>
      <c r="F22" s="197">
        <f>PRODUCT(D22:E22)</f>
        <v>0</v>
      </c>
      <c r="G22" s="4"/>
    </row>
    <row r="23" spans="1:7" s="9" customFormat="1" ht="17.25" customHeight="1">
      <c r="A23" s="164">
        <v>3</v>
      </c>
      <c r="B23" s="68" t="s">
        <v>148</v>
      </c>
      <c r="C23" s="11" t="s">
        <v>1</v>
      </c>
      <c r="D23" s="12">
        <f>SUM(D21:D22)</f>
        <v>47</v>
      </c>
      <c r="E23" s="12">
        <v>0</v>
      </c>
      <c r="F23" s="197">
        <f>PRODUCT(D23:E23)</f>
        <v>0</v>
      </c>
      <c r="G23" s="195"/>
    </row>
    <row r="24" spans="1:7" s="3" customFormat="1" ht="16.5" customHeight="1">
      <c r="A24" s="198"/>
      <c r="B24" s="194" t="s">
        <v>149</v>
      </c>
      <c r="C24" s="75"/>
      <c r="D24" s="153"/>
      <c r="E24" s="265">
        <f>SUM(F21:F23)</f>
        <v>0</v>
      </c>
      <c r="F24" s="266"/>
      <c r="G24" s="199"/>
    </row>
    <row r="25" spans="1:7" s="3" customFormat="1" ht="5.25" customHeight="1">
      <c r="A25" s="200"/>
      <c r="B25" s="201"/>
      <c r="C25" s="65"/>
      <c r="D25" s="184"/>
      <c r="E25" s="202"/>
      <c r="F25" s="203"/>
      <c r="G25" s="195"/>
    </row>
  </sheetData>
  <sheetProtection/>
  <mergeCells count="21">
    <mergeCell ref="E13:F13"/>
    <mergeCell ref="A10:B10"/>
    <mergeCell ref="C10:D10"/>
    <mergeCell ref="E10:F10"/>
    <mergeCell ref="A14:B14"/>
    <mergeCell ref="E14:F14"/>
    <mergeCell ref="A11:B11"/>
    <mergeCell ref="C11:D11"/>
    <mergeCell ref="E11:F11"/>
    <mergeCell ref="E24:F24"/>
    <mergeCell ref="A12:B12"/>
    <mergeCell ref="C12:D12"/>
    <mergeCell ref="E12:F12"/>
    <mergeCell ref="A13:B13"/>
    <mergeCell ref="C13:D13"/>
    <mergeCell ref="A1:D1"/>
    <mergeCell ref="A2:F2"/>
    <mergeCell ref="A9:B9"/>
    <mergeCell ref="C9:D9"/>
    <mergeCell ref="E9:F9"/>
    <mergeCell ref="A17:F17"/>
  </mergeCells>
  <printOptions/>
  <pageMargins left="0.5118110236220472" right="0.31496062992125984" top="0.7874015748031497" bottom="0.5905511811023623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zoomScalePageLayoutView="0" workbookViewId="0" topLeftCell="A40">
      <selection activeCell="E75" sqref="E75:F75"/>
    </sheetView>
  </sheetViews>
  <sheetFormatPr defaultColWidth="9.140625" defaultRowHeight="15"/>
  <cols>
    <col min="1" max="1" width="4.8515625" style="42" customWidth="1"/>
    <col min="2" max="2" width="56.28125" style="42" customWidth="1"/>
    <col min="3" max="3" width="6.421875" style="42" customWidth="1"/>
    <col min="4" max="4" width="7.8515625" style="42" bestFit="1" customWidth="1"/>
    <col min="5" max="5" width="8.57421875" style="42" bestFit="1" customWidth="1"/>
    <col min="6" max="6" width="12.28125" style="42" customWidth="1"/>
    <col min="7" max="11" width="9.140625" style="42" customWidth="1"/>
    <col min="12" max="12" width="17.421875" style="42" customWidth="1"/>
    <col min="13" max="13" width="23.00390625" style="42" customWidth="1"/>
    <col min="14" max="14" width="19.57421875" style="42" customWidth="1"/>
    <col min="15" max="15" width="17.140625" style="42" customWidth="1"/>
    <col min="16" max="16384" width="9.140625" style="42" customWidth="1"/>
  </cols>
  <sheetData>
    <row r="1" spans="1:246" s="38" customFormat="1" ht="25.5" customHeight="1">
      <c r="A1" s="256" t="s">
        <v>85</v>
      </c>
      <c r="B1" s="257"/>
      <c r="C1" s="257"/>
      <c r="D1" s="257"/>
      <c r="E1" s="118"/>
      <c r="F1" s="11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</row>
    <row r="2" spans="1:246" s="38" customFormat="1" ht="16.5">
      <c r="A2" s="258" t="s">
        <v>110</v>
      </c>
      <c r="B2" s="258"/>
      <c r="C2" s="258"/>
      <c r="D2" s="258"/>
      <c r="E2" s="258"/>
      <c r="F2" s="25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</row>
    <row r="3" spans="1:248" ht="23.25" customHeight="1">
      <c r="A3" s="119" t="s">
        <v>77</v>
      </c>
      <c r="B3" s="120"/>
      <c r="C3" s="120"/>
      <c r="D3" s="120"/>
      <c r="E3" s="118"/>
      <c r="F3" s="118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</row>
    <row r="4" spans="1:255" ht="16.5">
      <c r="A4" s="138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</row>
    <row r="5" spans="1:255" ht="15.75">
      <c r="A5" s="118" t="s">
        <v>0</v>
      </c>
      <c r="B5" s="120"/>
      <c r="C5" s="120"/>
      <c r="D5" s="120"/>
      <c r="E5" s="118"/>
      <c r="F5" s="118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</row>
    <row r="6" spans="1:255" s="144" customFormat="1" ht="15">
      <c r="A6" s="139" t="s">
        <v>45</v>
      </c>
      <c r="B6" s="140"/>
      <c r="C6" s="140"/>
      <c r="D6" s="141"/>
      <c r="E6" s="142"/>
      <c r="F6" s="143"/>
      <c r="G6" s="136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</row>
    <row r="7" spans="1:255" s="144" customFormat="1" ht="15" customHeight="1">
      <c r="A7" s="135"/>
      <c r="B7" s="106" t="s">
        <v>190</v>
      </c>
      <c r="C7" s="137"/>
      <c r="D7" s="62" t="s">
        <v>2</v>
      </c>
      <c r="E7" s="269">
        <v>541</v>
      </c>
      <c r="F7" s="283"/>
      <c r="G7" s="136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</row>
    <row r="8" spans="1:6" s="134" customFormat="1" ht="12.75">
      <c r="A8" s="130" t="s">
        <v>30</v>
      </c>
      <c r="B8" s="131"/>
      <c r="C8" s="131"/>
      <c r="D8" s="132"/>
      <c r="E8" s="132"/>
      <c r="F8" s="133"/>
    </row>
    <row r="9" spans="1:6" s="134" customFormat="1" ht="15" customHeight="1">
      <c r="A9" s="135"/>
      <c r="B9" s="106" t="s">
        <v>88</v>
      </c>
      <c r="C9" s="106"/>
      <c r="D9" s="65" t="s">
        <v>2</v>
      </c>
      <c r="E9" s="269">
        <v>507</v>
      </c>
      <c r="F9" s="283"/>
    </row>
    <row r="10" spans="1:6" s="134" customFormat="1" ht="15" customHeight="1">
      <c r="A10" s="135"/>
      <c r="B10" s="106" t="s">
        <v>181</v>
      </c>
      <c r="C10" s="106"/>
      <c r="D10" s="65" t="s">
        <v>2</v>
      </c>
      <c r="E10" s="269">
        <v>103</v>
      </c>
      <c r="F10" s="283"/>
    </row>
    <row r="11" spans="1:6" s="134" customFormat="1" ht="15" customHeight="1">
      <c r="A11" s="135"/>
      <c r="B11" s="106" t="s">
        <v>89</v>
      </c>
      <c r="C11" s="106"/>
      <c r="D11" s="65" t="s">
        <v>90</v>
      </c>
      <c r="E11" s="269" t="s">
        <v>111</v>
      </c>
      <c r="F11" s="283"/>
    </row>
    <row r="12" spans="1:7" s="134" customFormat="1" ht="15" customHeight="1">
      <c r="A12" s="135"/>
      <c r="B12" s="106" t="s">
        <v>112</v>
      </c>
      <c r="C12" s="106"/>
      <c r="D12" s="65" t="s">
        <v>113</v>
      </c>
      <c r="E12" s="269">
        <v>75</v>
      </c>
      <c r="F12" s="283"/>
      <c r="G12" s="136"/>
    </row>
    <row r="13" spans="1:7" s="134" customFormat="1" ht="15" customHeight="1">
      <c r="A13" s="135"/>
      <c r="B13" s="106" t="s">
        <v>182</v>
      </c>
      <c r="C13" s="106"/>
      <c r="D13" s="65" t="s">
        <v>109</v>
      </c>
      <c r="E13" s="269">
        <v>145</v>
      </c>
      <c r="F13" s="283"/>
      <c r="G13" s="136"/>
    </row>
    <row r="14" spans="1:6" s="134" customFormat="1" ht="15" customHeight="1">
      <c r="A14" s="135"/>
      <c r="B14" s="106" t="s">
        <v>115</v>
      </c>
      <c r="C14" s="106"/>
      <c r="D14" s="65" t="s">
        <v>113</v>
      </c>
      <c r="E14" s="269">
        <v>3.2</v>
      </c>
      <c r="F14" s="283"/>
    </row>
    <row r="15" spans="1:7" s="134" customFormat="1" ht="15" customHeight="1">
      <c r="A15" s="135"/>
      <c r="B15" s="106" t="s">
        <v>87</v>
      </c>
      <c r="C15" s="106"/>
      <c r="D15" s="65" t="s">
        <v>49</v>
      </c>
      <c r="E15" s="269" t="s">
        <v>114</v>
      </c>
      <c r="F15" s="283"/>
      <c r="G15" s="136"/>
    </row>
    <row r="16" spans="1:7" s="134" customFormat="1" ht="15" customHeight="1">
      <c r="A16" s="135"/>
      <c r="B16" s="106" t="s">
        <v>119</v>
      </c>
      <c r="C16" s="106"/>
      <c r="D16" s="65" t="s">
        <v>1</v>
      </c>
      <c r="E16" s="269">
        <v>75</v>
      </c>
      <c r="F16" s="283"/>
      <c r="G16" s="136"/>
    </row>
    <row r="17" spans="1:7" s="134" customFormat="1" ht="15" customHeight="1">
      <c r="A17" s="135"/>
      <c r="B17" s="106" t="s">
        <v>120</v>
      </c>
      <c r="C17" s="106"/>
      <c r="D17" s="65" t="s">
        <v>1</v>
      </c>
      <c r="E17" s="269">
        <v>13</v>
      </c>
      <c r="F17" s="283"/>
      <c r="G17" s="136"/>
    </row>
    <row r="18" spans="1:7" s="134" customFormat="1" ht="15" customHeight="1">
      <c r="A18" s="135"/>
      <c r="B18" s="106" t="s">
        <v>179</v>
      </c>
      <c r="C18" s="106"/>
      <c r="D18" s="65" t="s">
        <v>109</v>
      </c>
      <c r="E18" s="269">
        <v>100</v>
      </c>
      <c r="F18" s="283"/>
      <c r="G18" s="136"/>
    </row>
    <row r="19" spans="1:7" s="134" customFormat="1" ht="15" customHeight="1">
      <c r="A19" s="135"/>
      <c r="B19" s="106" t="s">
        <v>118</v>
      </c>
      <c r="C19" s="106"/>
      <c r="D19" s="65" t="s">
        <v>116</v>
      </c>
      <c r="E19" s="269">
        <v>67.5</v>
      </c>
      <c r="F19" s="283"/>
      <c r="G19" s="136"/>
    </row>
    <row r="20" spans="1:7" s="134" customFormat="1" ht="15" customHeight="1">
      <c r="A20" s="135"/>
      <c r="B20" s="106" t="s">
        <v>124</v>
      </c>
      <c r="C20" s="106"/>
      <c r="D20" s="65" t="s">
        <v>1</v>
      </c>
      <c r="E20" s="269">
        <v>1</v>
      </c>
      <c r="F20" s="283"/>
      <c r="G20" s="136"/>
    </row>
    <row r="21" spans="1:7" s="134" customFormat="1" ht="5.25" customHeight="1">
      <c r="A21" s="211"/>
      <c r="B21" s="212"/>
      <c r="C21" s="212"/>
      <c r="D21" s="208"/>
      <c r="E21" s="208"/>
      <c r="F21" s="213"/>
      <c r="G21" s="136"/>
    </row>
    <row r="22" spans="1:235" ht="15" customHeight="1">
      <c r="A22" s="125"/>
      <c r="B22" s="99"/>
      <c r="C22" s="99"/>
      <c r="D22" s="100"/>
      <c r="E22" s="100"/>
      <c r="F22" s="100"/>
      <c r="G22" s="63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</row>
    <row r="23" spans="1:235" ht="15" customHeight="1">
      <c r="A23" s="32" t="s">
        <v>3</v>
      </c>
      <c r="B23" s="14"/>
      <c r="C23" s="15"/>
      <c r="D23" s="15"/>
      <c r="E23" s="14"/>
      <c r="F23" s="14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</row>
    <row r="24" spans="1:235" ht="42" customHeight="1">
      <c r="A24" s="286" t="s">
        <v>72</v>
      </c>
      <c r="B24" s="286"/>
      <c r="C24" s="286"/>
      <c r="D24" s="286"/>
      <c r="E24" s="286"/>
      <c r="F24" s="286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</row>
    <row r="25" spans="1:235" ht="1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</row>
    <row r="26" spans="1:255" ht="15" customHeight="1">
      <c r="A26" s="30" t="s">
        <v>4</v>
      </c>
      <c r="B26" s="30" t="s">
        <v>5</v>
      </c>
      <c r="C26" s="30" t="s">
        <v>6</v>
      </c>
      <c r="D26" s="30" t="s">
        <v>7</v>
      </c>
      <c r="E26" s="31" t="s">
        <v>8</v>
      </c>
      <c r="F26" s="30" t="s">
        <v>9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126"/>
      <c r="IL26" s="126"/>
      <c r="IM26" s="126"/>
      <c r="IN26" s="126"/>
      <c r="IO26" s="126"/>
      <c r="IP26" s="126"/>
      <c r="IQ26" s="126"/>
      <c r="IR26" s="126"/>
      <c r="IS26" s="126"/>
      <c r="IT26" s="126"/>
      <c r="IU26" s="126"/>
    </row>
    <row r="27" spans="1:255" ht="15" customHeight="1">
      <c r="A27" s="145"/>
      <c r="B27" s="24" t="s">
        <v>39</v>
      </c>
      <c r="C27" s="49"/>
      <c r="D27" s="22"/>
      <c r="E27" s="50"/>
      <c r="F27" s="146"/>
      <c r="G27" s="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126"/>
      <c r="IL27" s="126"/>
      <c r="IM27" s="126"/>
      <c r="IN27" s="126"/>
      <c r="IO27" s="126"/>
      <c r="IP27" s="126"/>
      <c r="IQ27" s="126"/>
      <c r="IR27" s="126"/>
      <c r="IS27" s="126"/>
      <c r="IT27" s="126"/>
      <c r="IU27" s="126"/>
    </row>
    <row r="28" spans="1:255" ht="19.5" customHeight="1">
      <c r="A28" s="11">
        <v>1</v>
      </c>
      <c r="B28" s="21" t="s">
        <v>187</v>
      </c>
      <c r="C28" s="49" t="s">
        <v>10</v>
      </c>
      <c r="D28" s="20">
        <v>20</v>
      </c>
      <c r="E28" s="50">
        <v>0</v>
      </c>
      <c r="F28" s="41">
        <f aca="true" t="shared" si="0" ref="F28:F34">PRODUCT(D28,E28)</f>
        <v>0</v>
      </c>
      <c r="G28" s="4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126"/>
      <c r="IL28" s="126"/>
      <c r="IM28" s="126"/>
      <c r="IN28" s="126"/>
      <c r="IO28" s="126"/>
      <c r="IP28" s="126"/>
      <c r="IQ28" s="126"/>
      <c r="IR28" s="126"/>
      <c r="IS28" s="126"/>
      <c r="IT28" s="126"/>
      <c r="IU28" s="126"/>
    </row>
    <row r="29" spans="1:255" ht="15" customHeight="1">
      <c r="A29" s="11">
        <v>2</v>
      </c>
      <c r="B29" s="21" t="s">
        <v>40</v>
      </c>
      <c r="C29" s="49" t="s">
        <v>10</v>
      </c>
      <c r="D29" s="20">
        <f>SUM(D28)</f>
        <v>20</v>
      </c>
      <c r="E29" s="50">
        <v>0</v>
      </c>
      <c r="F29" s="41">
        <f t="shared" si="0"/>
        <v>0</v>
      </c>
      <c r="G29" s="40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126"/>
      <c r="IL29" s="126"/>
      <c r="IM29" s="126"/>
      <c r="IN29" s="126"/>
      <c r="IO29" s="126"/>
      <c r="IP29" s="126"/>
      <c r="IQ29" s="126"/>
      <c r="IR29" s="126"/>
      <c r="IS29" s="126"/>
      <c r="IT29" s="126"/>
      <c r="IU29" s="126"/>
    </row>
    <row r="30" spans="1:8" s="4" customFormat="1" ht="25.5">
      <c r="A30" s="11">
        <v>3</v>
      </c>
      <c r="B30" s="56" t="s">
        <v>188</v>
      </c>
      <c r="C30" s="11" t="s">
        <v>2</v>
      </c>
      <c r="D30" s="57">
        <v>541</v>
      </c>
      <c r="E30" s="57">
        <v>0</v>
      </c>
      <c r="F30" s="41">
        <f t="shared" si="0"/>
        <v>0</v>
      </c>
      <c r="H30" s="58"/>
    </row>
    <row r="31" spans="1:255" ht="15">
      <c r="A31" s="11">
        <v>4</v>
      </c>
      <c r="B31" s="21" t="s">
        <v>46</v>
      </c>
      <c r="C31" s="49" t="s">
        <v>2</v>
      </c>
      <c r="D31" s="20">
        <v>210</v>
      </c>
      <c r="E31" s="50">
        <v>0</v>
      </c>
      <c r="F31" s="41">
        <f t="shared" si="0"/>
        <v>0</v>
      </c>
      <c r="G31" s="40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126"/>
      <c r="IL31" s="126"/>
      <c r="IM31" s="126"/>
      <c r="IN31" s="126"/>
      <c r="IO31" s="126"/>
      <c r="IP31" s="126"/>
      <c r="IQ31" s="126"/>
      <c r="IR31" s="126"/>
      <c r="IS31" s="126"/>
      <c r="IT31" s="126"/>
      <c r="IU31" s="126"/>
    </row>
    <row r="32" spans="1:255" ht="25.5">
      <c r="A32" s="11">
        <v>5</v>
      </c>
      <c r="B32" s="45" t="s">
        <v>189</v>
      </c>
      <c r="C32" s="11" t="s">
        <v>2</v>
      </c>
      <c r="D32" s="12">
        <v>346</v>
      </c>
      <c r="E32" s="128">
        <v>0</v>
      </c>
      <c r="F32" s="41">
        <f t="shared" si="0"/>
        <v>0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</row>
    <row r="33" spans="1:255" ht="15">
      <c r="A33" s="11">
        <v>6</v>
      </c>
      <c r="B33" s="21" t="s">
        <v>41</v>
      </c>
      <c r="C33" s="49" t="s">
        <v>2</v>
      </c>
      <c r="D33" s="20">
        <v>541</v>
      </c>
      <c r="E33" s="50">
        <v>0</v>
      </c>
      <c r="F33" s="41">
        <f t="shared" si="0"/>
        <v>0</v>
      </c>
      <c r="G33" s="4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126"/>
      <c r="IL33" s="126"/>
      <c r="IM33" s="126"/>
      <c r="IN33" s="126"/>
      <c r="IO33" s="126"/>
      <c r="IP33" s="126"/>
      <c r="IQ33" s="126"/>
      <c r="IR33" s="126"/>
      <c r="IS33" s="126"/>
      <c r="IT33" s="126"/>
      <c r="IU33" s="126"/>
    </row>
    <row r="34" spans="1:255" ht="15">
      <c r="A34" s="11">
        <v>7</v>
      </c>
      <c r="B34" s="21" t="s">
        <v>37</v>
      </c>
      <c r="C34" s="49" t="s">
        <v>11</v>
      </c>
      <c r="D34" s="129">
        <v>36</v>
      </c>
      <c r="E34" s="129">
        <v>0</v>
      </c>
      <c r="F34" s="41">
        <f t="shared" si="0"/>
        <v>0</v>
      </c>
      <c r="G34" s="4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126"/>
      <c r="IL34" s="126"/>
      <c r="IM34" s="126"/>
      <c r="IN34" s="126"/>
      <c r="IO34" s="126"/>
      <c r="IP34" s="126"/>
      <c r="IQ34" s="126"/>
      <c r="IR34" s="126"/>
      <c r="IS34" s="126"/>
      <c r="IT34" s="126"/>
      <c r="IU34" s="126"/>
    </row>
    <row r="35" spans="1:255" ht="15">
      <c r="A35" s="147" t="s">
        <v>42</v>
      </c>
      <c r="B35" s="21"/>
      <c r="C35" s="49"/>
      <c r="D35" s="129"/>
      <c r="E35" s="129"/>
      <c r="F35" s="48">
        <f>SUM(F28:F34)</f>
        <v>0</v>
      </c>
      <c r="G35" s="4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126"/>
      <c r="IL35" s="126"/>
      <c r="IM35" s="126"/>
      <c r="IN35" s="126"/>
      <c r="IO35" s="126"/>
      <c r="IP35" s="126"/>
      <c r="IQ35" s="126"/>
      <c r="IR35" s="126"/>
      <c r="IS35" s="126"/>
      <c r="IT35" s="126"/>
      <c r="IU35" s="126"/>
    </row>
    <row r="36" spans="1:255" ht="1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</row>
    <row r="37" spans="1:7" s="4" customFormat="1" ht="12.75">
      <c r="A37" s="72" t="s">
        <v>33</v>
      </c>
      <c r="B37" s="73"/>
      <c r="C37" s="73"/>
      <c r="D37" s="73"/>
      <c r="E37" s="74"/>
      <c r="F37" s="73"/>
      <c r="G37" s="40"/>
    </row>
    <row r="38" spans="1:6" s="4" customFormat="1" ht="21" customHeight="1">
      <c r="A38" s="11">
        <v>1</v>
      </c>
      <c r="B38" s="68" t="s">
        <v>75</v>
      </c>
      <c r="C38" s="11" t="s">
        <v>15</v>
      </c>
      <c r="D38" s="12">
        <v>1</v>
      </c>
      <c r="E38" s="12">
        <v>0</v>
      </c>
      <c r="F38" s="57">
        <f>PRODUCT(D38,E38)</f>
        <v>0</v>
      </c>
    </row>
    <row r="39" spans="1:250" ht="25.5">
      <c r="A39" s="19">
        <v>2</v>
      </c>
      <c r="B39" s="26" t="s">
        <v>74</v>
      </c>
      <c r="C39" s="19" t="s">
        <v>2</v>
      </c>
      <c r="D39" s="20">
        <f>SUM(E9,E10)</f>
        <v>610</v>
      </c>
      <c r="E39" s="20">
        <v>0</v>
      </c>
      <c r="F39" s="57">
        <f>PRODUCT(D39,E39)</f>
        <v>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5"/>
      <c r="IL39" s="5"/>
      <c r="IM39" s="5"/>
      <c r="IN39" s="5"/>
      <c r="IO39" s="5"/>
      <c r="IP39" s="5"/>
    </row>
    <row r="40" spans="1:250" ht="25.5">
      <c r="A40" s="11">
        <v>3</v>
      </c>
      <c r="B40" s="68" t="s">
        <v>193</v>
      </c>
      <c r="C40" s="11" t="s">
        <v>2</v>
      </c>
      <c r="D40" s="20">
        <v>300</v>
      </c>
      <c r="E40" s="12">
        <v>0</v>
      </c>
      <c r="F40" s="57">
        <f>PRODUCT(D40,E40)</f>
        <v>0</v>
      </c>
      <c r="G40" s="4"/>
      <c r="H40" s="4"/>
      <c r="I40" s="4"/>
      <c r="J40" s="4"/>
      <c r="K40" s="4"/>
      <c r="L40" s="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</row>
    <row r="41" spans="1:250" ht="16.5">
      <c r="A41" s="19">
        <v>4</v>
      </c>
      <c r="B41" s="5" t="s">
        <v>192</v>
      </c>
      <c r="C41" s="149" t="s">
        <v>2</v>
      </c>
      <c r="D41" s="20">
        <v>210</v>
      </c>
      <c r="E41" s="53">
        <v>0</v>
      </c>
      <c r="F41" s="57">
        <f>PRODUCT(D41,E41)</f>
        <v>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</row>
    <row r="42" spans="1:9" s="150" customFormat="1" ht="15" customHeight="1">
      <c r="A42" s="11">
        <v>5</v>
      </c>
      <c r="B42" s="45" t="s">
        <v>54</v>
      </c>
      <c r="C42" s="11" t="s">
        <v>2</v>
      </c>
      <c r="D42" s="12">
        <v>56</v>
      </c>
      <c r="E42" s="148">
        <v>0</v>
      </c>
      <c r="F42" s="57">
        <f aca="true" t="shared" si="1" ref="F42:F74">PRODUCT(D42,E42)</f>
        <v>0</v>
      </c>
      <c r="H42" s="4"/>
      <c r="I42" s="4"/>
    </row>
    <row r="43" spans="1:6" s="4" customFormat="1" ht="16.5" customHeight="1">
      <c r="A43" s="19">
        <v>6</v>
      </c>
      <c r="B43" s="45" t="s">
        <v>171</v>
      </c>
      <c r="C43" s="11" t="s">
        <v>2</v>
      </c>
      <c r="D43" s="12">
        <v>568</v>
      </c>
      <c r="E43" s="57">
        <v>0</v>
      </c>
      <c r="F43" s="57">
        <f t="shared" si="1"/>
        <v>0</v>
      </c>
    </row>
    <row r="44" spans="1:6" s="4" customFormat="1" ht="15" customHeight="1">
      <c r="A44" s="11">
        <v>7</v>
      </c>
      <c r="B44" s="45" t="s">
        <v>191</v>
      </c>
      <c r="C44" s="11" t="s">
        <v>2</v>
      </c>
      <c r="D44" s="12">
        <f>SUM(E10,E12,E14)</f>
        <v>181.2</v>
      </c>
      <c r="E44" s="151">
        <v>0</v>
      </c>
      <c r="F44" s="57">
        <f t="shared" si="1"/>
        <v>0</v>
      </c>
    </row>
    <row r="45" spans="1:6" s="4" customFormat="1" ht="12.75">
      <c r="A45" s="19">
        <v>8</v>
      </c>
      <c r="B45" s="45" t="s">
        <v>34</v>
      </c>
      <c r="C45" s="11" t="s">
        <v>2</v>
      </c>
      <c r="D45" s="12">
        <f>SUM(D43:D44)</f>
        <v>749.2</v>
      </c>
      <c r="E45" s="151">
        <v>0</v>
      </c>
      <c r="F45" s="57">
        <f t="shared" si="1"/>
        <v>0</v>
      </c>
    </row>
    <row r="46" spans="1:6" s="4" customFormat="1" ht="12.75">
      <c r="A46" s="11">
        <v>9</v>
      </c>
      <c r="B46" s="45" t="s">
        <v>183</v>
      </c>
      <c r="C46" s="11" t="s">
        <v>29</v>
      </c>
      <c r="D46" s="12">
        <v>145</v>
      </c>
      <c r="E46" s="151">
        <v>0</v>
      </c>
      <c r="F46" s="57">
        <f t="shared" si="1"/>
        <v>0</v>
      </c>
    </row>
    <row r="47" spans="1:6" s="4" customFormat="1" ht="12.75">
      <c r="A47" s="19">
        <v>10</v>
      </c>
      <c r="B47" s="45" t="s">
        <v>76</v>
      </c>
      <c r="C47" s="11" t="s">
        <v>29</v>
      </c>
      <c r="D47" s="12">
        <v>100</v>
      </c>
      <c r="E47" s="151">
        <v>0</v>
      </c>
      <c r="F47" s="57">
        <f t="shared" si="1"/>
        <v>0</v>
      </c>
    </row>
    <row r="48" spans="1:6" s="4" customFormat="1" ht="12.75">
      <c r="A48" s="11">
        <v>11</v>
      </c>
      <c r="B48" s="45" t="s">
        <v>51</v>
      </c>
      <c r="C48" s="11" t="s">
        <v>2</v>
      </c>
      <c r="D48" s="12">
        <f>SUM(D44)</f>
        <v>181.2</v>
      </c>
      <c r="E48" s="151">
        <v>0</v>
      </c>
      <c r="F48" s="57">
        <f t="shared" si="1"/>
        <v>0</v>
      </c>
    </row>
    <row r="49" spans="1:6" s="4" customFormat="1" ht="12.75">
      <c r="A49" s="19">
        <v>12</v>
      </c>
      <c r="B49" s="45" t="s">
        <v>52</v>
      </c>
      <c r="C49" s="11" t="s">
        <v>2</v>
      </c>
      <c r="D49" s="12">
        <f>SUM(E10)</f>
        <v>103</v>
      </c>
      <c r="E49" s="151">
        <v>0</v>
      </c>
      <c r="F49" s="57">
        <f t="shared" si="1"/>
        <v>0</v>
      </c>
    </row>
    <row r="50" spans="1:6" s="4" customFormat="1" ht="12.75" customHeight="1">
      <c r="A50" s="11">
        <v>13</v>
      </c>
      <c r="B50" s="45" t="s">
        <v>78</v>
      </c>
      <c r="C50" s="11" t="s">
        <v>2</v>
      </c>
      <c r="D50" s="12">
        <f>SUM(D49)</f>
        <v>103</v>
      </c>
      <c r="E50" s="151">
        <v>0</v>
      </c>
      <c r="F50" s="57">
        <f t="shared" si="1"/>
        <v>0</v>
      </c>
    </row>
    <row r="51" spans="1:6" s="4" customFormat="1" ht="12.75">
      <c r="A51" s="19">
        <v>14</v>
      </c>
      <c r="B51" s="45" t="s">
        <v>53</v>
      </c>
      <c r="C51" s="11" t="s">
        <v>2</v>
      </c>
      <c r="D51" s="12">
        <f>SUM(E14,E12)</f>
        <v>78.2</v>
      </c>
      <c r="E51" s="151">
        <v>0</v>
      </c>
      <c r="F51" s="57">
        <f t="shared" si="1"/>
        <v>0</v>
      </c>
    </row>
    <row r="52" spans="1:6" s="4" customFormat="1" ht="25.5">
      <c r="A52" s="11">
        <v>15</v>
      </c>
      <c r="B52" s="45" t="s">
        <v>170</v>
      </c>
      <c r="C52" s="11" t="s">
        <v>2</v>
      </c>
      <c r="D52" s="12">
        <f>SUM(E12)</f>
        <v>75</v>
      </c>
      <c r="E52" s="151">
        <v>0</v>
      </c>
      <c r="F52" s="57">
        <f t="shared" si="1"/>
        <v>0</v>
      </c>
    </row>
    <row r="53" spans="1:6" s="4" customFormat="1" ht="25.5">
      <c r="A53" s="19">
        <v>16</v>
      </c>
      <c r="B53" s="45" t="s">
        <v>176</v>
      </c>
      <c r="C53" s="11" t="s">
        <v>2</v>
      </c>
      <c r="D53" s="12">
        <f>SUM(E14)</f>
        <v>3.2</v>
      </c>
      <c r="E53" s="151">
        <v>0</v>
      </c>
      <c r="F53" s="57">
        <f>PRODUCT(D53,E53)</f>
        <v>0</v>
      </c>
    </row>
    <row r="54" spans="1:6" s="4" customFormat="1" ht="12.75">
      <c r="A54" s="11">
        <v>17</v>
      </c>
      <c r="B54" s="45" t="s">
        <v>172</v>
      </c>
      <c r="C54" s="11" t="s">
        <v>2</v>
      </c>
      <c r="D54" s="12">
        <f>SUM(E9)</f>
        <v>507</v>
      </c>
      <c r="E54" s="151">
        <v>0</v>
      </c>
      <c r="F54" s="57">
        <f t="shared" si="1"/>
        <v>0</v>
      </c>
    </row>
    <row r="55" spans="1:6" s="4" customFormat="1" ht="12.75" customHeight="1">
      <c r="A55" s="19">
        <v>18</v>
      </c>
      <c r="B55" s="45" t="s">
        <v>73</v>
      </c>
      <c r="C55" s="11" t="s">
        <v>2</v>
      </c>
      <c r="D55" s="12">
        <v>61</v>
      </c>
      <c r="E55" s="151">
        <v>0</v>
      </c>
      <c r="F55" s="57">
        <f t="shared" si="1"/>
        <v>0</v>
      </c>
    </row>
    <row r="56" spans="1:9" s="150" customFormat="1" ht="28.5" customHeight="1">
      <c r="A56" s="11">
        <v>19</v>
      </c>
      <c r="B56" s="45" t="s">
        <v>79</v>
      </c>
      <c r="C56" s="11" t="s">
        <v>1</v>
      </c>
      <c r="D56" s="12">
        <v>88</v>
      </c>
      <c r="E56" s="148">
        <v>0</v>
      </c>
      <c r="F56" s="57">
        <f t="shared" si="1"/>
        <v>0</v>
      </c>
      <c r="H56" s="4"/>
      <c r="I56" s="4"/>
    </row>
    <row r="57" spans="1:9" s="150" customFormat="1" ht="15.75" customHeight="1">
      <c r="A57" s="19">
        <v>20</v>
      </c>
      <c r="B57" s="45" t="s">
        <v>238</v>
      </c>
      <c r="C57" s="11" t="s">
        <v>29</v>
      </c>
      <c r="D57" s="12">
        <f>SUM(E19)</f>
        <v>67.5</v>
      </c>
      <c r="E57" s="148">
        <v>0</v>
      </c>
      <c r="F57" s="57">
        <f t="shared" si="1"/>
        <v>0</v>
      </c>
      <c r="H57" s="4"/>
      <c r="I57" s="4"/>
    </row>
    <row r="58" spans="1:6" s="4" customFormat="1" ht="17.25" customHeight="1">
      <c r="A58" s="11">
        <v>21</v>
      </c>
      <c r="B58" s="45" t="s">
        <v>194</v>
      </c>
      <c r="C58" s="11" t="s">
        <v>10</v>
      </c>
      <c r="D58" s="12">
        <v>149</v>
      </c>
      <c r="E58" s="151">
        <v>0</v>
      </c>
      <c r="F58" s="57">
        <f t="shared" si="1"/>
        <v>0</v>
      </c>
    </row>
    <row r="59" spans="1:6" s="4" customFormat="1" ht="12.75">
      <c r="A59" s="11"/>
      <c r="B59" s="45" t="s">
        <v>35</v>
      </c>
      <c r="C59" s="11"/>
      <c r="D59" s="12"/>
      <c r="E59" s="151"/>
      <c r="F59" s="57"/>
    </row>
    <row r="60" spans="1:6" s="4" customFormat="1" ht="12.75" customHeight="1">
      <c r="A60" s="11">
        <v>1</v>
      </c>
      <c r="B60" s="45" t="s">
        <v>55</v>
      </c>
      <c r="C60" s="11" t="s">
        <v>10</v>
      </c>
      <c r="D60" s="12">
        <v>27</v>
      </c>
      <c r="E60" s="151">
        <v>0</v>
      </c>
      <c r="F60" s="57">
        <f>PRODUCT(D60,E60)</f>
        <v>0</v>
      </c>
    </row>
    <row r="61" spans="1:6" s="4" customFormat="1" ht="12.75" customHeight="1">
      <c r="A61" s="11">
        <v>2</v>
      </c>
      <c r="B61" s="45" t="s">
        <v>56</v>
      </c>
      <c r="C61" s="11" t="s">
        <v>10</v>
      </c>
      <c r="D61" s="12">
        <v>7</v>
      </c>
      <c r="E61" s="151">
        <v>0</v>
      </c>
      <c r="F61" s="57">
        <f>PRODUCT(D61,E61)</f>
        <v>0</v>
      </c>
    </row>
    <row r="62" spans="1:6" s="4" customFormat="1" ht="12.75">
      <c r="A62" s="11">
        <v>3</v>
      </c>
      <c r="B62" s="45" t="s">
        <v>57</v>
      </c>
      <c r="C62" s="11" t="s">
        <v>10</v>
      </c>
      <c r="D62" s="12">
        <v>5</v>
      </c>
      <c r="E62" s="151">
        <v>0</v>
      </c>
      <c r="F62" s="57">
        <f>PRODUCT(D62,E62)</f>
        <v>0</v>
      </c>
    </row>
    <row r="63" spans="1:6" s="4" customFormat="1" ht="12.75" customHeight="1">
      <c r="A63" s="11">
        <v>4</v>
      </c>
      <c r="B63" s="45" t="s">
        <v>178</v>
      </c>
      <c r="C63" s="11" t="s">
        <v>10</v>
      </c>
      <c r="D63" s="12">
        <v>7.8</v>
      </c>
      <c r="E63" s="151">
        <v>0</v>
      </c>
      <c r="F63" s="57">
        <f t="shared" si="1"/>
        <v>0</v>
      </c>
    </row>
    <row r="64" spans="1:6" s="4" customFormat="1" ht="12.75">
      <c r="A64" s="11">
        <v>5</v>
      </c>
      <c r="B64" s="68" t="s">
        <v>174</v>
      </c>
      <c r="C64" s="11" t="s">
        <v>2</v>
      </c>
      <c r="D64" s="57">
        <f>SUM(D52)</f>
        <v>75</v>
      </c>
      <c r="E64" s="12">
        <v>0</v>
      </c>
      <c r="F64" s="57">
        <f t="shared" si="1"/>
        <v>0</v>
      </c>
    </row>
    <row r="65" spans="1:6" s="4" customFormat="1" ht="25.5">
      <c r="A65" s="11">
        <v>6</v>
      </c>
      <c r="B65" s="68" t="s">
        <v>175</v>
      </c>
      <c r="C65" s="11" t="s">
        <v>2</v>
      </c>
      <c r="D65" s="57">
        <f>SUM(D53)</f>
        <v>3.2</v>
      </c>
      <c r="E65" s="12">
        <v>0</v>
      </c>
      <c r="F65" s="57">
        <f t="shared" si="1"/>
        <v>0</v>
      </c>
    </row>
    <row r="66" spans="1:6" s="4" customFormat="1" ht="12.75">
      <c r="A66" s="11">
        <v>7</v>
      </c>
      <c r="B66" s="68" t="s">
        <v>36</v>
      </c>
      <c r="C66" s="11" t="s">
        <v>29</v>
      </c>
      <c r="D66" s="57">
        <v>145</v>
      </c>
      <c r="E66" s="57">
        <v>0</v>
      </c>
      <c r="F66" s="57">
        <f>PRODUCT(D66,E66)</f>
        <v>0</v>
      </c>
    </row>
    <row r="67" spans="1:6" s="4" customFormat="1" ht="12.75">
      <c r="A67" s="11">
        <v>8</v>
      </c>
      <c r="B67" s="68" t="s">
        <v>180</v>
      </c>
      <c r="C67" s="11" t="s">
        <v>29</v>
      </c>
      <c r="D67" s="57">
        <v>100</v>
      </c>
      <c r="E67" s="57">
        <v>0</v>
      </c>
      <c r="F67" s="57">
        <f t="shared" si="1"/>
        <v>0</v>
      </c>
    </row>
    <row r="68" spans="1:9" s="150" customFormat="1" ht="16.5">
      <c r="A68" s="11">
        <v>9</v>
      </c>
      <c r="B68" s="45" t="s">
        <v>58</v>
      </c>
      <c r="C68" s="11" t="s">
        <v>2</v>
      </c>
      <c r="D68" s="12">
        <v>56</v>
      </c>
      <c r="E68" s="148">
        <v>0</v>
      </c>
      <c r="F68" s="57">
        <f t="shared" si="1"/>
        <v>0</v>
      </c>
      <c r="H68" s="4"/>
      <c r="I68" s="4"/>
    </row>
    <row r="69" spans="1:255" s="150" customFormat="1" ht="25.5">
      <c r="A69" s="11">
        <v>10</v>
      </c>
      <c r="B69" s="45" t="s">
        <v>177</v>
      </c>
      <c r="C69" s="11" t="s">
        <v>29</v>
      </c>
      <c r="D69" s="12">
        <v>110</v>
      </c>
      <c r="E69" s="128">
        <v>0</v>
      </c>
      <c r="F69" s="57">
        <f t="shared" si="1"/>
        <v>0</v>
      </c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</row>
    <row r="70" spans="1:6" s="4" customFormat="1" ht="12.75">
      <c r="A70" s="11">
        <v>11</v>
      </c>
      <c r="B70" s="68" t="s">
        <v>173</v>
      </c>
      <c r="C70" s="11" t="s">
        <v>10</v>
      </c>
      <c r="D70" s="57">
        <v>64</v>
      </c>
      <c r="E70" s="57">
        <v>0</v>
      </c>
      <c r="F70" s="57">
        <f t="shared" si="1"/>
        <v>0</v>
      </c>
    </row>
    <row r="71" spans="1:6" s="4" customFormat="1" ht="12.75">
      <c r="A71" s="11">
        <v>12</v>
      </c>
      <c r="B71" s="68" t="s">
        <v>80</v>
      </c>
      <c r="C71" s="11" t="s">
        <v>29</v>
      </c>
      <c r="D71" s="57">
        <v>67.5</v>
      </c>
      <c r="E71" s="57">
        <v>0</v>
      </c>
      <c r="F71" s="57">
        <f t="shared" si="1"/>
        <v>0</v>
      </c>
    </row>
    <row r="72" spans="1:6" s="4" customFormat="1" ht="12.75">
      <c r="A72" s="11">
        <v>13</v>
      </c>
      <c r="B72" s="68" t="s">
        <v>239</v>
      </c>
      <c r="C72" s="11" t="s">
        <v>1</v>
      </c>
      <c r="D72" s="57">
        <v>30</v>
      </c>
      <c r="E72" s="57">
        <v>0</v>
      </c>
      <c r="F72" s="57">
        <f t="shared" si="1"/>
        <v>0</v>
      </c>
    </row>
    <row r="73" spans="1:6" s="4" customFormat="1" ht="12.75">
      <c r="A73" s="11">
        <v>14</v>
      </c>
      <c r="B73" s="96" t="s">
        <v>240</v>
      </c>
      <c r="C73" s="54" t="s">
        <v>10</v>
      </c>
      <c r="D73" s="12">
        <v>3</v>
      </c>
      <c r="E73" s="55">
        <v>0</v>
      </c>
      <c r="F73" s="51">
        <f>D73*E73</f>
        <v>0</v>
      </c>
    </row>
    <row r="74" spans="1:6" s="4" customFormat="1" ht="12.75">
      <c r="A74" s="11">
        <v>15</v>
      </c>
      <c r="B74" s="45" t="s">
        <v>37</v>
      </c>
      <c r="C74" s="11" t="s">
        <v>11</v>
      </c>
      <c r="D74" s="12">
        <v>186</v>
      </c>
      <c r="E74" s="94">
        <v>0</v>
      </c>
      <c r="F74" s="57">
        <f t="shared" si="1"/>
        <v>0</v>
      </c>
    </row>
    <row r="75" spans="1:6" s="154" customFormat="1" ht="15.75" customHeight="1">
      <c r="A75" s="75"/>
      <c r="B75" s="152" t="s">
        <v>59</v>
      </c>
      <c r="C75" s="75"/>
      <c r="D75" s="153"/>
      <c r="E75" s="284">
        <f>SUM(F38:F74)</f>
        <v>0</v>
      </c>
      <c r="F75" s="285"/>
    </row>
    <row r="76" ht="15">
      <c r="D76" s="209"/>
    </row>
  </sheetData>
  <sheetProtection/>
  <mergeCells count="17">
    <mergeCell ref="E75:F75"/>
    <mergeCell ref="A1:D1"/>
    <mergeCell ref="A2:F2"/>
    <mergeCell ref="E7:F7"/>
    <mergeCell ref="E19:F19"/>
    <mergeCell ref="A24:F24"/>
    <mergeCell ref="E12:F12"/>
    <mergeCell ref="E16:F16"/>
    <mergeCell ref="E17:F17"/>
    <mergeCell ref="E20:F20"/>
    <mergeCell ref="E11:F11"/>
    <mergeCell ref="E15:F15"/>
    <mergeCell ref="E9:F9"/>
    <mergeCell ref="E13:F13"/>
    <mergeCell ref="E14:F14"/>
    <mergeCell ref="E18:F18"/>
    <mergeCell ref="E10:F10"/>
  </mergeCells>
  <printOptions/>
  <pageMargins left="0.7086614173228347" right="0.31496062992125984" top="0.7874015748031497" bottom="0.5905511811023623" header="0.31496062992125984" footer="0.31496062992125984"/>
  <pageSetup fitToHeight="3" fitToWidth="1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67"/>
  <sheetViews>
    <sheetView zoomScalePageLayoutView="0" workbookViewId="0" topLeftCell="A26">
      <selection activeCell="A6" sqref="A6:F26"/>
    </sheetView>
  </sheetViews>
  <sheetFormatPr defaultColWidth="9.140625" defaultRowHeight="15"/>
  <cols>
    <col min="1" max="1" width="4.8515625" style="42" customWidth="1"/>
    <col min="2" max="2" width="51.7109375" style="42" customWidth="1"/>
    <col min="3" max="3" width="6.421875" style="42" customWidth="1"/>
    <col min="4" max="4" width="7.8515625" style="42" bestFit="1" customWidth="1"/>
    <col min="5" max="5" width="8.57421875" style="42" bestFit="1" customWidth="1"/>
    <col min="6" max="6" width="10.28125" style="42" bestFit="1" customWidth="1"/>
    <col min="7" max="7" width="9.140625" style="42" customWidth="1"/>
    <col min="8" max="8" width="19.57421875" style="42" customWidth="1"/>
    <col min="9" max="9" width="17.140625" style="42" customWidth="1"/>
    <col min="10" max="16384" width="9.140625" style="42" customWidth="1"/>
  </cols>
  <sheetData>
    <row r="1" spans="1:247" s="38" customFormat="1" ht="25.5" customHeight="1">
      <c r="A1" s="256" t="s">
        <v>85</v>
      </c>
      <c r="B1" s="257"/>
      <c r="C1" s="257"/>
      <c r="D1" s="257"/>
      <c r="E1" s="118"/>
      <c r="F1" s="11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</row>
    <row r="2" spans="1:247" s="38" customFormat="1" ht="16.5">
      <c r="A2" s="258" t="s">
        <v>110</v>
      </c>
      <c r="B2" s="258"/>
      <c r="C2" s="258"/>
      <c r="D2" s="258"/>
      <c r="E2" s="258"/>
      <c r="F2" s="25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249" ht="23.25" customHeight="1">
      <c r="A3" s="119" t="s">
        <v>77</v>
      </c>
      <c r="B3" s="120"/>
      <c r="C3" s="120"/>
      <c r="D3" s="120"/>
      <c r="E3" s="118"/>
      <c r="F3" s="118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</row>
    <row r="4" spans="1:249" ht="15.75">
      <c r="A4" s="119"/>
      <c r="B4" s="120"/>
      <c r="C4" s="120"/>
      <c r="D4" s="120"/>
      <c r="E4" s="118"/>
      <c r="F4" s="118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</row>
    <row r="5" spans="1:249" ht="21" customHeight="1">
      <c r="A5" s="4" t="s">
        <v>0</v>
      </c>
      <c r="B5" s="120"/>
      <c r="C5" s="120"/>
      <c r="D5" s="120"/>
      <c r="E5" s="118"/>
      <c r="F5" s="118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</row>
    <row r="6" spans="1:6" s="98" customFormat="1" ht="12.75">
      <c r="A6" s="204" t="s">
        <v>31</v>
      </c>
      <c r="B6" s="205"/>
      <c r="C6" s="206"/>
      <c r="D6" s="207"/>
      <c r="E6" s="289"/>
      <c r="F6" s="290"/>
    </row>
    <row r="7" spans="1:6" s="98" customFormat="1" ht="12.75" customHeight="1">
      <c r="A7" s="59"/>
      <c r="B7" s="64" t="s">
        <v>236</v>
      </c>
      <c r="C7" s="64"/>
      <c r="D7" s="214" t="s">
        <v>1</v>
      </c>
      <c r="E7" s="287">
        <v>5</v>
      </c>
      <c r="F7" s="288"/>
    </row>
    <row r="8" spans="1:6" s="98" customFormat="1" ht="12.75" customHeight="1">
      <c r="A8" s="59"/>
      <c r="B8" s="64" t="s">
        <v>237</v>
      </c>
      <c r="C8" s="64"/>
      <c r="D8" s="214" t="s">
        <v>1</v>
      </c>
      <c r="E8" s="287">
        <v>1</v>
      </c>
      <c r="F8" s="288"/>
    </row>
    <row r="9" spans="1:6" s="98" customFormat="1" ht="12.75" customHeight="1">
      <c r="A9" s="59"/>
      <c r="B9" s="64" t="s">
        <v>47</v>
      </c>
      <c r="C9" s="64"/>
      <c r="D9" s="214" t="s">
        <v>1</v>
      </c>
      <c r="E9" s="287">
        <v>2</v>
      </c>
      <c r="F9" s="288"/>
    </row>
    <row r="10" spans="1:6" s="98" customFormat="1" ht="12.75" customHeight="1">
      <c r="A10" s="59"/>
      <c r="B10" s="64" t="s">
        <v>86</v>
      </c>
      <c r="C10" s="64"/>
      <c r="D10" s="214" t="s">
        <v>1</v>
      </c>
      <c r="E10" s="287">
        <v>1</v>
      </c>
      <c r="F10" s="288"/>
    </row>
    <row r="11" spans="1:6" s="98" customFormat="1" ht="12.75" customHeight="1">
      <c r="A11" s="59"/>
      <c r="B11" s="64" t="s">
        <v>50</v>
      </c>
      <c r="C11" s="64"/>
      <c r="D11" s="214" t="s">
        <v>1</v>
      </c>
      <c r="E11" s="287">
        <v>2</v>
      </c>
      <c r="F11" s="288"/>
    </row>
    <row r="12" spans="1:6" s="98" customFormat="1" ht="12.75" customHeight="1">
      <c r="A12" s="59"/>
      <c r="B12" s="64" t="s">
        <v>48</v>
      </c>
      <c r="C12" s="64"/>
      <c r="D12" s="214" t="s">
        <v>1</v>
      </c>
      <c r="E12" s="287">
        <v>1</v>
      </c>
      <c r="F12" s="288"/>
    </row>
    <row r="13" spans="1:6" s="98" customFormat="1" ht="12.75" customHeight="1">
      <c r="A13" s="59"/>
      <c r="B13" s="64" t="s">
        <v>158</v>
      </c>
      <c r="C13" s="64"/>
      <c r="D13" s="214" t="s">
        <v>1</v>
      </c>
      <c r="E13" s="287">
        <v>7</v>
      </c>
      <c r="F13" s="288"/>
    </row>
    <row r="14" spans="1:6" s="98" customFormat="1" ht="12.75" customHeight="1">
      <c r="A14" s="59"/>
      <c r="B14" s="67" t="s">
        <v>84</v>
      </c>
      <c r="C14" s="97"/>
      <c r="D14" s="214" t="s">
        <v>1</v>
      </c>
      <c r="E14" s="287">
        <v>6</v>
      </c>
      <c r="F14" s="288"/>
    </row>
    <row r="15" spans="1:6" s="98" customFormat="1" ht="12.75" customHeight="1">
      <c r="A15" s="59"/>
      <c r="B15" s="67" t="s">
        <v>196</v>
      </c>
      <c r="C15" s="97"/>
      <c r="D15" s="214" t="s">
        <v>1</v>
      </c>
      <c r="E15" s="287">
        <v>12</v>
      </c>
      <c r="F15" s="288"/>
    </row>
    <row r="16" spans="1:7" s="98" customFormat="1" ht="14.25" customHeight="1">
      <c r="A16" s="59"/>
      <c r="B16" s="127" t="s">
        <v>159</v>
      </c>
      <c r="C16" s="99"/>
      <c r="D16" s="214" t="s">
        <v>1</v>
      </c>
      <c r="E16" s="287">
        <v>12</v>
      </c>
      <c r="F16" s="288"/>
      <c r="G16" s="63"/>
    </row>
    <row r="17" spans="1:6" s="98" customFormat="1" ht="3" customHeight="1">
      <c r="A17" s="59"/>
      <c r="B17" s="99"/>
      <c r="C17" s="99"/>
      <c r="D17" s="100"/>
      <c r="E17" s="100"/>
      <c r="F17" s="124"/>
    </row>
    <row r="18" spans="1:6" s="98" customFormat="1" ht="12.75" customHeight="1">
      <c r="A18" s="122" t="s">
        <v>32</v>
      </c>
      <c r="B18" s="99"/>
      <c r="C18" s="99"/>
      <c r="D18" s="100"/>
      <c r="E18" s="100"/>
      <c r="F18" s="124"/>
    </row>
    <row r="19" spans="1:6" s="98" customFormat="1" ht="12.75" customHeight="1">
      <c r="A19" s="59"/>
      <c r="B19" s="64" t="s">
        <v>157</v>
      </c>
      <c r="C19" s="64"/>
      <c r="D19" s="62" t="s">
        <v>1</v>
      </c>
      <c r="E19" s="269">
        <v>1</v>
      </c>
      <c r="F19" s="283"/>
    </row>
    <row r="20" spans="1:6" s="98" customFormat="1" ht="12.75" customHeight="1">
      <c r="A20" s="59"/>
      <c r="B20" s="64" t="s">
        <v>121</v>
      </c>
      <c r="C20" s="64"/>
      <c r="D20" s="62" t="s">
        <v>1</v>
      </c>
      <c r="E20" s="269">
        <v>1</v>
      </c>
      <c r="F20" s="283"/>
    </row>
    <row r="21" spans="1:6" s="98" customFormat="1" ht="12.75" customHeight="1">
      <c r="A21" s="59"/>
      <c r="B21" s="64" t="s">
        <v>122</v>
      </c>
      <c r="C21" s="64"/>
      <c r="D21" s="62" t="s">
        <v>1</v>
      </c>
      <c r="E21" s="269">
        <v>1</v>
      </c>
      <c r="F21" s="283"/>
    </row>
    <row r="22" spans="1:6" s="98" customFormat="1" ht="12.75" customHeight="1">
      <c r="A22" s="59"/>
      <c r="B22" s="64" t="s">
        <v>123</v>
      </c>
      <c r="C22" s="64"/>
      <c r="D22" s="62" t="s">
        <v>1</v>
      </c>
      <c r="E22" s="269">
        <v>1</v>
      </c>
      <c r="F22" s="283"/>
    </row>
    <row r="23" spans="1:6" s="98" customFormat="1" ht="12.75" customHeight="1">
      <c r="A23" s="59"/>
      <c r="B23" s="64" t="s">
        <v>185</v>
      </c>
      <c r="C23" s="64"/>
      <c r="D23" s="62" t="s">
        <v>1</v>
      </c>
      <c r="E23" s="269">
        <v>1</v>
      </c>
      <c r="F23" s="283"/>
    </row>
    <row r="24" spans="1:6" s="98" customFormat="1" ht="12.75" customHeight="1">
      <c r="A24" s="59"/>
      <c r="B24" s="64" t="s">
        <v>186</v>
      </c>
      <c r="C24" s="64"/>
      <c r="D24" s="62" t="s">
        <v>1</v>
      </c>
      <c r="E24" s="269">
        <v>1</v>
      </c>
      <c r="F24" s="283"/>
    </row>
    <row r="25" spans="1:6" s="98" customFormat="1" ht="12.75" customHeight="1">
      <c r="A25" s="59"/>
      <c r="B25" s="64" t="s">
        <v>66</v>
      </c>
      <c r="C25" s="64"/>
      <c r="D25" s="62" t="s">
        <v>1</v>
      </c>
      <c r="E25" s="269">
        <v>1</v>
      </c>
      <c r="F25" s="283"/>
    </row>
    <row r="26" spans="1:6" s="98" customFormat="1" ht="12.75" customHeight="1">
      <c r="A26" s="244"/>
      <c r="B26" s="245" t="s">
        <v>117</v>
      </c>
      <c r="C26" s="245"/>
      <c r="D26" s="208" t="s">
        <v>1</v>
      </c>
      <c r="E26" s="292">
        <v>1</v>
      </c>
      <c r="F26" s="293"/>
    </row>
    <row r="27" spans="1:6" s="98" customFormat="1" ht="12.75" customHeight="1">
      <c r="A27" s="32"/>
      <c r="B27" s="97"/>
      <c r="C27" s="97"/>
      <c r="D27" s="62"/>
      <c r="E27" s="65"/>
      <c r="F27" s="65"/>
    </row>
    <row r="28" spans="1:7" s="5" customFormat="1" ht="23.25" customHeight="1">
      <c r="A28" s="166" t="s">
        <v>3</v>
      </c>
      <c r="B28" s="76"/>
      <c r="C28" s="77"/>
      <c r="D28" s="77"/>
      <c r="E28" s="76"/>
      <c r="F28" s="76"/>
      <c r="G28" s="52"/>
    </row>
    <row r="29" spans="1:7" s="5" customFormat="1" ht="39" customHeight="1">
      <c r="A29" s="264" t="s">
        <v>71</v>
      </c>
      <c r="B29" s="264"/>
      <c r="C29" s="264"/>
      <c r="D29" s="264"/>
      <c r="E29" s="264"/>
      <c r="F29" s="264"/>
      <c r="G29" s="52"/>
    </row>
    <row r="30" spans="1:7" s="5" customFormat="1" ht="10.5" customHeight="1">
      <c r="A30" s="78"/>
      <c r="B30" s="79"/>
      <c r="C30" s="80"/>
      <c r="D30" s="80"/>
      <c r="E30" s="79"/>
      <c r="F30" s="79"/>
      <c r="G30" s="52"/>
    </row>
    <row r="31" spans="1:242" s="5" customFormat="1" ht="7.5" customHeight="1">
      <c r="A31" s="81"/>
      <c r="B31" s="82"/>
      <c r="C31" s="83"/>
      <c r="D31" s="82"/>
      <c r="E31" s="84"/>
      <c r="F31" s="85"/>
      <c r="G31" s="86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</row>
    <row r="32" spans="1:242" s="5" customFormat="1" ht="15">
      <c r="A32" s="28" t="s">
        <v>4</v>
      </c>
      <c r="B32" s="28" t="s">
        <v>5</v>
      </c>
      <c r="C32" s="28" t="s">
        <v>6</v>
      </c>
      <c r="D32" s="70" t="s">
        <v>7</v>
      </c>
      <c r="E32" s="71" t="s">
        <v>8</v>
      </c>
      <c r="F32" s="70" t="s">
        <v>9</v>
      </c>
      <c r="G32" s="8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</row>
    <row r="33" spans="1:242" s="93" customFormat="1" ht="12.75">
      <c r="A33" s="294" t="s">
        <v>60</v>
      </c>
      <c r="B33" s="295"/>
      <c r="C33" s="295"/>
      <c r="D33" s="89"/>
      <c r="E33" s="90"/>
      <c r="F33" s="89"/>
      <c r="G33" s="91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</row>
    <row r="34" spans="1:6" s="4" customFormat="1" ht="12.75">
      <c r="A34" s="19">
        <v>1</v>
      </c>
      <c r="B34" s="56" t="s">
        <v>43</v>
      </c>
      <c r="C34" s="11" t="s">
        <v>1</v>
      </c>
      <c r="D34" s="57">
        <f>SUM(D46:D51,D53:D63)</f>
        <v>41</v>
      </c>
      <c r="E34" s="57">
        <v>0</v>
      </c>
      <c r="F34" s="51">
        <f aca="true" t="shared" si="0" ref="F34:F44">D34*E34</f>
        <v>0</v>
      </c>
    </row>
    <row r="35" spans="1:8" s="4" customFormat="1" ht="12.75">
      <c r="A35" s="19">
        <v>2</v>
      </c>
      <c r="B35" s="56" t="s">
        <v>70</v>
      </c>
      <c r="C35" s="11" t="s">
        <v>2</v>
      </c>
      <c r="D35" s="57">
        <v>210</v>
      </c>
      <c r="E35" s="57">
        <v>0</v>
      </c>
      <c r="F35" s="51">
        <f t="shared" si="0"/>
        <v>0</v>
      </c>
      <c r="H35" s="58"/>
    </row>
    <row r="36" spans="1:6" s="4" customFormat="1" ht="12.75">
      <c r="A36" s="19">
        <v>3</v>
      </c>
      <c r="B36" s="56" t="s">
        <v>166</v>
      </c>
      <c r="C36" s="11" t="s">
        <v>1</v>
      </c>
      <c r="D36" s="57">
        <f>SUM(D46:D48)</f>
        <v>8</v>
      </c>
      <c r="E36" s="57">
        <v>0</v>
      </c>
      <c r="F36" s="51">
        <f t="shared" si="0"/>
        <v>0</v>
      </c>
    </row>
    <row r="37" spans="1:8" s="4" customFormat="1" ht="17.25" customHeight="1">
      <c r="A37" s="19">
        <v>4</v>
      </c>
      <c r="B37" s="56" t="s">
        <v>61</v>
      </c>
      <c r="C37" s="11" t="s">
        <v>1</v>
      </c>
      <c r="D37" s="57">
        <f>SUM(E9:F11)</f>
        <v>5</v>
      </c>
      <c r="E37" s="57">
        <v>0</v>
      </c>
      <c r="F37" s="51">
        <f t="shared" si="0"/>
        <v>0</v>
      </c>
      <c r="H37" s="58"/>
    </row>
    <row r="38" spans="1:7" s="4" customFormat="1" ht="26.25" customHeight="1">
      <c r="A38" s="19">
        <v>5</v>
      </c>
      <c r="B38" s="21" t="s">
        <v>164</v>
      </c>
      <c r="C38" s="49" t="s">
        <v>1</v>
      </c>
      <c r="D38" s="47">
        <f>SUM(D53,D58:D62,D63)</f>
        <v>7</v>
      </c>
      <c r="E38" s="50">
        <v>0</v>
      </c>
      <c r="F38" s="51">
        <f t="shared" si="0"/>
        <v>0</v>
      </c>
      <c r="G38" s="58"/>
    </row>
    <row r="39" spans="1:6" s="4" customFormat="1" ht="15" customHeight="1">
      <c r="A39" s="19">
        <v>6</v>
      </c>
      <c r="B39" s="21" t="s">
        <v>165</v>
      </c>
      <c r="C39" s="49" t="s">
        <v>1</v>
      </c>
      <c r="D39" s="47">
        <f>SUM(E25:F26)</f>
        <v>2</v>
      </c>
      <c r="E39" s="50">
        <v>0</v>
      </c>
      <c r="F39" s="51">
        <f t="shared" si="0"/>
        <v>0</v>
      </c>
    </row>
    <row r="40" spans="1:6" s="4" customFormat="1" ht="15" customHeight="1">
      <c r="A40" s="19">
        <v>7</v>
      </c>
      <c r="B40" s="21" t="s">
        <v>167</v>
      </c>
      <c r="C40" s="49" t="s">
        <v>1</v>
      </c>
      <c r="D40" s="47">
        <f>SUM(E15)</f>
        <v>12</v>
      </c>
      <c r="E40" s="50">
        <v>0</v>
      </c>
      <c r="F40" s="51">
        <f t="shared" si="0"/>
        <v>0</v>
      </c>
    </row>
    <row r="41" spans="1:6" s="4" customFormat="1" ht="15" customHeight="1">
      <c r="A41" s="19">
        <v>8</v>
      </c>
      <c r="B41" s="21" t="s">
        <v>168</v>
      </c>
      <c r="C41" s="49" t="s">
        <v>1</v>
      </c>
      <c r="D41" s="47">
        <f>SUM(E13)</f>
        <v>7</v>
      </c>
      <c r="E41" s="50">
        <v>0</v>
      </c>
      <c r="F41" s="51">
        <f t="shared" si="0"/>
        <v>0</v>
      </c>
    </row>
    <row r="42" spans="1:6" s="4" customFormat="1" ht="28.5" customHeight="1">
      <c r="A42" s="19">
        <v>9</v>
      </c>
      <c r="B42" s="21" t="s">
        <v>169</v>
      </c>
      <c r="C42" s="49" t="s">
        <v>1</v>
      </c>
      <c r="D42" s="47">
        <f>SUM(E16)</f>
        <v>12</v>
      </c>
      <c r="E42" s="50">
        <v>0</v>
      </c>
      <c r="F42" s="51">
        <f t="shared" si="0"/>
        <v>0</v>
      </c>
    </row>
    <row r="43" spans="1:6" s="4" customFormat="1" ht="27.75" customHeight="1">
      <c r="A43" s="19">
        <v>10</v>
      </c>
      <c r="B43" s="56" t="s">
        <v>82</v>
      </c>
      <c r="C43" s="49" t="s">
        <v>15</v>
      </c>
      <c r="D43" s="47">
        <v>1</v>
      </c>
      <c r="E43" s="50">
        <v>0</v>
      </c>
      <c r="F43" s="51">
        <f t="shared" si="0"/>
        <v>0</v>
      </c>
    </row>
    <row r="44" spans="1:6" s="4" customFormat="1" ht="19.5" customHeight="1">
      <c r="A44" s="19">
        <v>11</v>
      </c>
      <c r="B44" s="56" t="s">
        <v>83</v>
      </c>
      <c r="C44" s="49" t="s">
        <v>1</v>
      </c>
      <c r="D44" s="47">
        <v>4</v>
      </c>
      <c r="E44" s="50">
        <v>0</v>
      </c>
      <c r="F44" s="51">
        <f t="shared" si="0"/>
        <v>0</v>
      </c>
    </row>
    <row r="45" spans="1:6" s="4" customFormat="1" ht="12.75">
      <c r="A45" s="49"/>
      <c r="B45" s="45" t="s">
        <v>38</v>
      </c>
      <c r="C45" s="49"/>
      <c r="D45" s="12"/>
      <c r="E45" s="94"/>
      <c r="F45" s="51"/>
    </row>
    <row r="46" spans="1:8" s="4" customFormat="1" ht="12.75">
      <c r="A46" s="49">
        <v>1</v>
      </c>
      <c r="B46" s="45" t="s">
        <v>62</v>
      </c>
      <c r="C46" s="49" t="s">
        <v>1</v>
      </c>
      <c r="D46" s="12">
        <v>5</v>
      </c>
      <c r="E46" s="94">
        <v>0</v>
      </c>
      <c r="F46" s="51">
        <f aca="true" t="shared" si="1" ref="F46:F66">D46*E46</f>
        <v>0</v>
      </c>
      <c r="H46" s="58"/>
    </row>
    <row r="47" spans="1:6" s="4" customFormat="1" ht="12.75">
      <c r="A47" s="49">
        <v>2</v>
      </c>
      <c r="B47" s="45" t="s">
        <v>235</v>
      </c>
      <c r="C47" s="49" t="s">
        <v>1</v>
      </c>
      <c r="D47" s="12">
        <v>2</v>
      </c>
      <c r="E47" s="94">
        <v>0</v>
      </c>
      <c r="F47" s="51">
        <f t="shared" si="1"/>
        <v>0</v>
      </c>
    </row>
    <row r="48" spans="1:6" s="4" customFormat="1" ht="12.75">
      <c r="A48" s="49">
        <v>3</v>
      </c>
      <c r="B48" s="45" t="s">
        <v>234</v>
      </c>
      <c r="C48" s="49" t="s">
        <v>1</v>
      </c>
      <c r="D48" s="12">
        <v>1</v>
      </c>
      <c r="E48" s="94">
        <v>0</v>
      </c>
      <c r="F48" s="51">
        <f t="shared" si="1"/>
        <v>0</v>
      </c>
    </row>
    <row r="49" spans="1:6" s="4" customFormat="1" ht="12.75">
      <c r="A49" s="49">
        <v>4</v>
      </c>
      <c r="B49" s="45" t="s">
        <v>242</v>
      </c>
      <c r="C49" s="49" t="s">
        <v>1</v>
      </c>
      <c r="D49" s="12">
        <v>2</v>
      </c>
      <c r="E49" s="94">
        <v>0</v>
      </c>
      <c r="F49" s="51">
        <f t="shared" si="1"/>
        <v>0</v>
      </c>
    </row>
    <row r="50" spans="1:6" s="4" customFormat="1" ht="12.75">
      <c r="A50" s="49">
        <v>5</v>
      </c>
      <c r="B50" s="45" t="s">
        <v>160</v>
      </c>
      <c r="C50" s="49" t="s">
        <v>1</v>
      </c>
      <c r="D50" s="12">
        <v>7</v>
      </c>
      <c r="E50" s="94">
        <v>0</v>
      </c>
      <c r="F50" s="51">
        <f t="shared" si="1"/>
        <v>0</v>
      </c>
    </row>
    <row r="51" spans="1:6" s="4" customFormat="1" ht="12.75">
      <c r="A51" s="49">
        <v>6</v>
      </c>
      <c r="B51" s="45" t="s">
        <v>161</v>
      </c>
      <c r="C51" s="49" t="s">
        <v>1</v>
      </c>
      <c r="D51" s="12">
        <v>12</v>
      </c>
      <c r="E51" s="94">
        <v>0</v>
      </c>
      <c r="F51" s="51">
        <f t="shared" si="1"/>
        <v>0</v>
      </c>
    </row>
    <row r="52" spans="1:6" s="4" customFormat="1" ht="12.75">
      <c r="A52" s="49">
        <v>7</v>
      </c>
      <c r="B52" s="45" t="s">
        <v>162</v>
      </c>
      <c r="C52" s="49" t="s">
        <v>1</v>
      </c>
      <c r="D52" s="12">
        <v>12</v>
      </c>
      <c r="E52" s="94">
        <v>0</v>
      </c>
      <c r="F52" s="51">
        <f t="shared" si="1"/>
        <v>0</v>
      </c>
    </row>
    <row r="53" spans="1:6" s="4" customFormat="1" ht="12.75">
      <c r="A53" s="49">
        <v>8</v>
      </c>
      <c r="B53" s="45" t="s">
        <v>63</v>
      </c>
      <c r="C53" s="49" t="s">
        <v>1</v>
      </c>
      <c r="D53" s="12">
        <v>1</v>
      </c>
      <c r="E53" s="94">
        <v>0</v>
      </c>
      <c r="F53" s="51">
        <f t="shared" si="1"/>
        <v>0</v>
      </c>
    </row>
    <row r="54" spans="1:6" s="4" customFormat="1" ht="12.75">
      <c r="A54" s="49">
        <v>9</v>
      </c>
      <c r="B54" s="45" t="s">
        <v>244</v>
      </c>
      <c r="C54" s="49" t="s">
        <v>1</v>
      </c>
      <c r="D54" s="12">
        <v>1</v>
      </c>
      <c r="E54" s="94">
        <v>0</v>
      </c>
      <c r="F54" s="51">
        <f t="shared" si="1"/>
        <v>0</v>
      </c>
    </row>
    <row r="55" spans="1:6" s="4" customFormat="1" ht="12.75">
      <c r="A55" s="49">
        <v>10</v>
      </c>
      <c r="B55" s="45" t="s">
        <v>241</v>
      </c>
      <c r="C55" s="49" t="s">
        <v>1</v>
      </c>
      <c r="D55" s="12">
        <v>2</v>
      </c>
      <c r="E55" s="94">
        <v>0</v>
      </c>
      <c r="F55" s="51">
        <f t="shared" si="1"/>
        <v>0</v>
      </c>
    </row>
    <row r="56" spans="1:6" s="4" customFormat="1" ht="12.75">
      <c r="A56" s="49">
        <v>11</v>
      </c>
      <c r="B56" s="45" t="s">
        <v>64</v>
      </c>
      <c r="C56" s="49" t="s">
        <v>1</v>
      </c>
      <c r="D56" s="12">
        <v>1</v>
      </c>
      <c r="E56" s="94">
        <v>0</v>
      </c>
      <c r="F56" s="51">
        <f t="shared" si="1"/>
        <v>0</v>
      </c>
    </row>
    <row r="57" spans="1:6" s="4" customFormat="1" ht="12.75">
      <c r="A57" s="49">
        <v>12</v>
      </c>
      <c r="B57" s="64" t="s">
        <v>163</v>
      </c>
      <c r="C57" s="54" t="s">
        <v>1</v>
      </c>
      <c r="D57" s="12">
        <v>1</v>
      </c>
      <c r="E57" s="55">
        <v>0</v>
      </c>
      <c r="F57" s="51">
        <f t="shared" si="1"/>
        <v>0</v>
      </c>
    </row>
    <row r="58" spans="1:6" s="4" customFormat="1" ht="12.75">
      <c r="A58" s="49">
        <v>13</v>
      </c>
      <c r="B58" s="64" t="s">
        <v>156</v>
      </c>
      <c r="C58" s="54" t="s">
        <v>1</v>
      </c>
      <c r="D58" s="12">
        <v>1</v>
      </c>
      <c r="E58" s="55">
        <v>0</v>
      </c>
      <c r="F58" s="51">
        <f t="shared" si="1"/>
        <v>0</v>
      </c>
    </row>
    <row r="59" spans="1:6" s="4" customFormat="1" ht="12.75">
      <c r="A59" s="49">
        <v>14</v>
      </c>
      <c r="B59" s="64" t="s">
        <v>155</v>
      </c>
      <c r="C59" s="54" t="s">
        <v>1</v>
      </c>
      <c r="D59" s="12">
        <v>1</v>
      </c>
      <c r="E59" s="55">
        <v>0</v>
      </c>
      <c r="F59" s="51">
        <f t="shared" si="1"/>
        <v>0</v>
      </c>
    </row>
    <row r="60" spans="1:6" s="4" customFormat="1" ht="12.75">
      <c r="A60" s="49">
        <v>15</v>
      </c>
      <c r="B60" s="64" t="s">
        <v>154</v>
      </c>
      <c r="C60" s="54" t="s">
        <v>1</v>
      </c>
      <c r="D60" s="12">
        <v>1</v>
      </c>
      <c r="E60" s="55">
        <v>0</v>
      </c>
      <c r="F60" s="51">
        <f t="shared" si="1"/>
        <v>0</v>
      </c>
    </row>
    <row r="61" spans="1:6" s="4" customFormat="1" ht="12.75">
      <c r="A61" s="49">
        <v>16</v>
      </c>
      <c r="B61" s="64" t="s">
        <v>153</v>
      </c>
      <c r="C61" s="54" t="s">
        <v>1</v>
      </c>
      <c r="D61" s="12">
        <v>1</v>
      </c>
      <c r="E61" s="55">
        <v>0</v>
      </c>
      <c r="F61" s="51">
        <f t="shared" si="1"/>
        <v>0</v>
      </c>
    </row>
    <row r="62" spans="1:6" s="4" customFormat="1" ht="12.75">
      <c r="A62" s="49">
        <v>17</v>
      </c>
      <c r="B62" s="64" t="s">
        <v>184</v>
      </c>
      <c r="C62" s="54" t="s">
        <v>1</v>
      </c>
      <c r="D62" s="12">
        <v>1</v>
      </c>
      <c r="E62" s="55">
        <v>0</v>
      </c>
      <c r="F62" s="51">
        <f>D62*E62</f>
        <v>0</v>
      </c>
    </row>
    <row r="63" spans="1:7" s="4" customFormat="1" ht="25.5">
      <c r="A63" s="49">
        <v>18</v>
      </c>
      <c r="B63" s="21" t="s">
        <v>44</v>
      </c>
      <c r="C63" s="49" t="s">
        <v>1</v>
      </c>
      <c r="D63" s="47">
        <v>1</v>
      </c>
      <c r="E63" s="50">
        <v>0</v>
      </c>
      <c r="F63" s="51">
        <f t="shared" si="1"/>
        <v>0</v>
      </c>
      <c r="G63" s="40"/>
    </row>
    <row r="64" spans="1:6" s="4" customFormat="1" ht="12.75">
      <c r="A64" s="49">
        <v>19</v>
      </c>
      <c r="B64" s="95" t="s">
        <v>81</v>
      </c>
      <c r="C64" s="54" t="s">
        <v>1</v>
      </c>
      <c r="D64" s="12">
        <v>6</v>
      </c>
      <c r="E64" s="55">
        <v>0</v>
      </c>
      <c r="F64" s="51">
        <f t="shared" si="1"/>
        <v>0</v>
      </c>
    </row>
    <row r="65" spans="1:6" s="4" customFormat="1" ht="12.75">
      <c r="A65" s="49">
        <v>20</v>
      </c>
      <c r="B65" s="96" t="s">
        <v>65</v>
      </c>
      <c r="C65" s="54" t="s">
        <v>10</v>
      </c>
      <c r="D65" s="12">
        <v>7.5</v>
      </c>
      <c r="E65" s="55">
        <v>0</v>
      </c>
      <c r="F65" s="51">
        <f t="shared" si="1"/>
        <v>0</v>
      </c>
    </row>
    <row r="66" spans="1:6" s="4" customFormat="1" ht="12.75">
      <c r="A66" s="49">
        <v>21</v>
      </c>
      <c r="B66" s="45" t="s">
        <v>37</v>
      </c>
      <c r="C66" s="11" t="s">
        <v>11</v>
      </c>
      <c r="D66" s="12">
        <v>49</v>
      </c>
      <c r="E66" s="94">
        <v>0</v>
      </c>
      <c r="F66" s="51">
        <f t="shared" si="1"/>
        <v>0</v>
      </c>
    </row>
    <row r="67" spans="1:242" ht="15">
      <c r="A67" s="23"/>
      <c r="B67" s="24" t="s">
        <v>67</v>
      </c>
      <c r="C67" s="23"/>
      <c r="D67" s="25"/>
      <c r="E67" s="291">
        <f>SUM(F34:F66)</f>
        <v>0</v>
      </c>
      <c r="F67" s="29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126"/>
      <c r="HY67" s="126"/>
      <c r="HZ67" s="126"/>
      <c r="IA67" s="126"/>
      <c r="IB67" s="126"/>
      <c r="IC67" s="126"/>
      <c r="ID67" s="126"/>
      <c r="IE67" s="126"/>
      <c r="IF67" s="126"/>
      <c r="IG67" s="126"/>
      <c r="IH67" s="126"/>
    </row>
  </sheetData>
  <sheetProtection/>
  <mergeCells count="24">
    <mergeCell ref="E23:F23"/>
    <mergeCell ref="E67:F67"/>
    <mergeCell ref="E25:F25"/>
    <mergeCell ref="E26:F26"/>
    <mergeCell ref="A33:C33"/>
    <mergeCell ref="A29:F29"/>
    <mergeCell ref="A1:D1"/>
    <mergeCell ref="A2:F2"/>
    <mergeCell ref="E6:F6"/>
    <mergeCell ref="E7:F7"/>
    <mergeCell ref="E8:F8"/>
    <mergeCell ref="E16:F16"/>
    <mergeCell ref="E14:F14"/>
    <mergeCell ref="E13:F13"/>
    <mergeCell ref="E20:F20"/>
    <mergeCell ref="E9:F9"/>
    <mergeCell ref="E10:F10"/>
    <mergeCell ref="E11:F11"/>
    <mergeCell ref="E12:F12"/>
    <mergeCell ref="E24:F24"/>
    <mergeCell ref="E19:F19"/>
    <mergeCell ref="E15:F15"/>
    <mergeCell ref="E21:F21"/>
    <mergeCell ref="E22:F22"/>
  </mergeCells>
  <printOptions/>
  <pageMargins left="0.7086614173228347" right="0.5118110236220472" top="0.7874015748031497" bottom="0.5905511811023623" header="0.31496062992125984" footer="0.31496062992125984"/>
  <pageSetup fitToHeight="2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4" sqref="A4:IV7"/>
    </sheetView>
  </sheetViews>
  <sheetFormatPr defaultColWidth="9.140625" defaultRowHeight="15"/>
  <cols>
    <col min="1" max="1" width="25.8515625" style="216" customWidth="1"/>
    <col min="2" max="2" width="32.8515625" style="216" customWidth="1"/>
    <col min="3" max="3" width="7.140625" style="216" customWidth="1"/>
    <col min="4" max="4" width="8.57421875" style="216" customWidth="1"/>
    <col min="5" max="6" width="8.140625" style="216" customWidth="1"/>
    <col min="7" max="7" width="10.00390625" style="216" customWidth="1"/>
    <col min="8" max="8" width="9.8515625" style="216" customWidth="1"/>
    <col min="9" max="9" width="16.7109375" style="216" customWidth="1"/>
    <col min="10" max="16384" width="9.140625" style="216" customWidth="1"/>
  </cols>
  <sheetData>
    <row r="1" spans="1:6" ht="15.75" customHeight="1">
      <c r="A1" s="296" t="s">
        <v>85</v>
      </c>
      <c r="B1" s="297"/>
      <c r="C1" s="297"/>
      <c r="D1" s="297"/>
      <c r="E1" s="215"/>
      <c r="F1" s="215"/>
    </row>
    <row r="2" spans="1:6" ht="15.75">
      <c r="A2" s="298" t="s">
        <v>110</v>
      </c>
      <c r="B2" s="298"/>
      <c r="C2" s="298"/>
      <c r="D2" s="298"/>
      <c r="E2" s="298"/>
      <c r="F2" s="298"/>
    </row>
    <row r="3" ht="21">
      <c r="A3" s="217" t="s">
        <v>243</v>
      </c>
    </row>
    <row r="4" ht="15">
      <c r="A4" s="218" t="s">
        <v>3</v>
      </c>
    </row>
    <row r="5" spans="2:7" ht="5.25" customHeight="1">
      <c r="B5" s="219"/>
      <c r="C5" s="220"/>
      <c r="D5" s="220"/>
      <c r="E5" s="220"/>
      <c r="F5" s="220"/>
      <c r="G5" s="221"/>
    </row>
    <row r="6" spans="1:9" ht="15">
      <c r="A6" s="222" t="s">
        <v>198</v>
      </c>
      <c r="B6" s="222" t="s">
        <v>199</v>
      </c>
      <c r="C6" s="222" t="s">
        <v>200</v>
      </c>
      <c r="D6" s="222" t="s">
        <v>201</v>
      </c>
      <c r="E6" s="222" t="s">
        <v>202</v>
      </c>
      <c r="F6" s="222" t="s">
        <v>203</v>
      </c>
      <c r="G6" s="223" t="s">
        <v>10</v>
      </c>
      <c r="H6" s="224" t="s">
        <v>204</v>
      </c>
      <c r="I6" s="224" t="s">
        <v>205</v>
      </c>
    </row>
    <row r="7" spans="1:9" ht="15">
      <c r="A7" s="225" t="s">
        <v>206</v>
      </c>
      <c r="B7" s="226" t="s">
        <v>207</v>
      </c>
      <c r="C7" s="226">
        <v>60</v>
      </c>
      <c r="D7" s="226">
        <v>140</v>
      </c>
      <c r="E7" s="226">
        <v>3967</v>
      </c>
      <c r="F7" s="226">
        <v>2</v>
      </c>
      <c r="G7" s="227">
        <f>F7*E7*D7*C7/1000000000</f>
        <v>0.0666456</v>
      </c>
      <c r="H7" s="228">
        <v>0</v>
      </c>
      <c r="I7" s="229">
        <f>PRODUCT(F7,H7)</f>
        <v>0</v>
      </c>
    </row>
    <row r="8" spans="1:9" ht="15">
      <c r="A8" s="230" t="s">
        <v>208</v>
      </c>
      <c r="B8" s="226" t="s">
        <v>207</v>
      </c>
      <c r="C8" s="226">
        <v>60</v>
      </c>
      <c r="D8" s="226">
        <v>140</v>
      </c>
      <c r="E8" s="226">
        <v>3200</v>
      </c>
      <c r="F8" s="226">
        <v>1</v>
      </c>
      <c r="G8" s="227">
        <f aca="true" t="shared" si="0" ref="G8:G19">F8*E8*D8*C8/1000000000</f>
        <v>0.02688</v>
      </c>
      <c r="H8" s="228">
        <v>0</v>
      </c>
      <c r="I8" s="229">
        <f aca="true" t="shared" si="1" ref="I8:I19">PRODUCT(F8,H8)</f>
        <v>0</v>
      </c>
    </row>
    <row r="9" spans="1:9" ht="15">
      <c r="A9" s="225"/>
      <c r="B9" s="226" t="s">
        <v>209</v>
      </c>
      <c r="C9" s="226">
        <v>100</v>
      </c>
      <c r="D9" s="226">
        <v>100</v>
      </c>
      <c r="E9" s="226">
        <v>1270</v>
      </c>
      <c r="F9" s="226">
        <v>3</v>
      </c>
      <c r="G9" s="227">
        <f t="shared" si="0"/>
        <v>0.0381</v>
      </c>
      <c r="H9" s="228">
        <v>0</v>
      </c>
      <c r="I9" s="229">
        <f t="shared" si="1"/>
        <v>0</v>
      </c>
    </row>
    <row r="10" spans="1:9" ht="15">
      <c r="A10" s="225"/>
      <c r="B10" s="226" t="s">
        <v>209</v>
      </c>
      <c r="C10" s="226">
        <v>100</v>
      </c>
      <c r="D10" s="226">
        <v>100</v>
      </c>
      <c r="E10" s="226">
        <v>1271</v>
      </c>
      <c r="F10" s="226">
        <v>3</v>
      </c>
      <c r="G10" s="227">
        <f t="shared" si="0"/>
        <v>0.03813</v>
      </c>
      <c r="H10" s="228">
        <v>0</v>
      </c>
      <c r="I10" s="229">
        <f t="shared" si="1"/>
        <v>0</v>
      </c>
    </row>
    <row r="11" spans="1:9" ht="15">
      <c r="A11" s="225"/>
      <c r="B11" s="226" t="s">
        <v>210</v>
      </c>
      <c r="C11" s="226">
        <v>95</v>
      </c>
      <c r="D11" s="226">
        <v>40</v>
      </c>
      <c r="E11" s="226">
        <v>3000</v>
      </c>
      <c r="F11" s="226">
        <v>37</v>
      </c>
      <c r="G11" s="227">
        <f t="shared" si="0"/>
        <v>0.4218</v>
      </c>
      <c r="H11" s="228">
        <v>0</v>
      </c>
      <c r="I11" s="229">
        <f t="shared" si="1"/>
        <v>0</v>
      </c>
    </row>
    <row r="12" spans="1:9" ht="15">
      <c r="A12" s="225"/>
      <c r="B12" s="226" t="s">
        <v>211</v>
      </c>
      <c r="C12" s="226">
        <v>140</v>
      </c>
      <c r="D12" s="226">
        <v>140</v>
      </c>
      <c r="E12" s="226">
        <v>1627</v>
      </c>
      <c r="F12" s="226">
        <v>3</v>
      </c>
      <c r="G12" s="227">
        <f t="shared" si="0"/>
        <v>0.0956676</v>
      </c>
      <c r="H12" s="228">
        <v>0</v>
      </c>
      <c r="I12" s="229">
        <f t="shared" si="1"/>
        <v>0</v>
      </c>
    </row>
    <row r="13" spans="1:9" ht="15">
      <c r="A13" s="225"/>
      <c r="B13" s="226" t="s">
        <v>212</v>
      </c>
      <c r="C13" s="226">
        <v>140</v>
      </c>
      <c r="D13" s="226">
        <v>140</v>
      </c>
      <c r="E13" s="226">
        <v>1080</v>
      </c>
      <c r="F13" s="226">
        <v>3</v>
      </c>
      <c r="G13" s="227">
        <f t="shared" si="0"/>
        <v>0.063504</v>
      </c>
      <c r="H13" s="228">
        <v>0</v>
      </c>
      <c r="I13" s="229">
        <f t="shared" si="1"/>
        <v>0</v>
      </c>
    </row>
    <row r="14" spans="1:9" ht="15">
      <c r="A14" s="225"/>
      <c r="B14" s="226" t="s">
        <v>212</v>
      </c>
      <c r="C14" s="226">
        <v>140</v>
      </c>
      <c r="D14" s="226">
        <v>140</v>
      </c>
      <c r="E14" s="226">
        <v>1110</v>
      </c>
      <c r="F14" s="226">
        <v>2</v>
      </c>
      <c r="G14" s="227">
        <f t="shared" si="0"/>
        <v>0.043512</v>
      </c>
      <c r="H14" s="228">
        <v>0</v>
      </c>
      <c r="I14" s="229">
        <f t="shared" si="1"/>
        <v>0</v>
      </c>
    </row>
    <row r="15" spans="1:9" ht="15">
      <c r="A15" s="225"/>
      <c r="B15" s="226" t="s">
        <v>212</v>
      </c>
      <c r="C15" s="226">
        <v>140</v>
      </c>
      <c r="D15" s="226">
        <v>140</v>
      </c>
      <c r="E15" s="226">
        <v>1080</v>
      </c>
      <c r="F15" s="226">
        <v>2</v>
      </c>
      <c r="G15" s="227">
        <f t="shared" si="0"/>
        <v>0.042336</v>
      </c>
      <c r="H15" s="228">
        <v>0</v>
      </c>
      <c r="I15" s="229">
        <f t="shared" si="1"/>
        <v>0</v>
      </c>
    </row>
    <row r="16" spans="1:9" ht="15">
      <c r="A16" s="225"/>
      <c r="B16" s="226" t="s">
        <v>212</v>
      </c>
      <c r="C16" s="226">
        <v>140</v>
      </c>
      <c r="D16" s="226">
        <v>60</v>
      </c>
      <c r="E16" s="226">
        <v>1119</v>
      </c>
      <c r="F16" s="226">
        <v>4</v>
      </c>
      <c r="G16" s="227">
        <f t="shared" si="0"/>
        <v>0.0375984</v>
      </c>
      <c r="H16" s="228">
        <v>0</v>
      </c>
      <c r="I16" s="229">
        <f t="shared" si="1"/>
        <v>0</v>
      </c>
    </row>
    <row r="17" spans="1:9" ht="15">
      <c r="A17" s="225"/>
      <c r="B17" s="226" t="s">
        <v>213</v>
      </c>
      <c r="C17" s="226">
        <v>60</v>
      </c>
      <c r="D17" s="226">
        <v>220</v>
      </c>
      <c r="E17" s="226">
        <v>3949</v>
      </c>
      <c r="F17" s="226">
        <v>8</v>
      </c>
      <c r="G17" s="227">
        <f t="shared" si="0"/>
        <v>0.4170144</v>
      </c>
      <c r="H17" s="228">
        <v>0</v>
      </c>
      <c r="I17" s="229">
        <f t="shared" si="1"/>
        <v>0</v>
      </c>
    </row>
    <row r="18" spans="1:9" ht="15">
      <c r="A18" s="225"/>
      <c r="B18" s="226" t="s">
        <v>214</v>
      </c>
      <c r="C18" s="226">
        <v>140</v>
      </c>
      <c r="D18" s="226">
        <v>180</v>
      </c>
      <c r="E18" s="226">
        <v>4484</v>
      </c>
      <c r="F18" s="226">
        <v>3</v>
      </c>
      <c r="G18" s="227">
        <f t="shared" si="0"/>
        <v>0.3389904</v>
      </c>
      <c r="H18" s="228">
        <v>0</v>
      </c>
      <c r="I18" s="229">
        <f t="shared" si="1"/>
        <v>0</v>
      </c>
    </row>
    <row r="19" spans="1:9" ht="15">
      <c r="A19" s="225"/>
      <c r="B19" s="226" t="s">
        <v>215</v>
      </c>
      <c r="C19" s="226">
        <v>60</v>
      </c>
      <c r="D19" s="226">
        <v>231</v>
      </c>
      <c r="E19" s="226">
        <v>3000</v>
      </c>
      <c r="F19" s="226">
        <v>2</v>
      </c>
      <c r="G19" s="227">
        <f t="shared" si="0"/>
        <v>0.08316</v>
      </c>
      <c r="H19" s="228">
        <v>0</v>
      </c>
      <c r="I19" s="229">
        <f t="shared" si="1"/>
        <v>0</v>
      </c>
    </row>
    <row r="20" spans="1:9" ht="15">
      <c r="A20" s="231"/>
      <c r="B20" s="231"/>
      <c r="C20" s="231"/>
      <c r="D20" s="231"/>
      <c r="E20" s="231"/>
      <c r="F20" s="231"/>
      <c r="G20" s="232" t="s">
        <v>2</v>
      </c>
      <c r="H20" s="225"/>
      <c r="I20" s="229"/>
    </row>
    <row r="21" spans="1:9" ht="15">
      <c r="A21" s="225" t="s">
        <v>216</v>
      </c>
      <c r="B21" s="233" t="s">
        <v>217</v>
      </c>
      <c r="C21" s="225"/>
      <c r="D21" s="225"/>
      <c r="E21" s="225"/>
      <c r="F21" s="225"/>
      <c r="G21" s="234">
        <v>150</v>
      </c>
      <c r="H21" s="228">
        <v>0</v>
      </c>
      <c r="I21" s="229">
        <f>PRODUCT(G21,H21)</f>
        <v>0</v>
      </c>
    </row>
    <row r="22" spans="1:9" ht="15">
      <c r="A22" s="225"/>
      <c r="B22" s="233"/>
      <c r="C22" s="225"/>
      <c r="D22" s="225"/>
      <c r="E22" s="225"/>
      <c r="F22" s="225"/>
      <c r="G22" s="232" t="s">
        <v>218</v>
      </c>
      <c r="H22" s="225"/>
      <c r="I22" s="229"/>
    </row>
    <row r="23" spans="1:9" ht="15">
      <c r="A23" s="233" t="s">
        <v>219</v>
      </c>
      <c r="B23" s="233" t="s">
        <v>220</v>
      </c>
      <c r="C23" s="225"/>
      <c r="D23" s="225"/>
      <c r="E23" s="225"/>
      <c r="F23" s="225"/>
      <c r="G23" s="234">
        <v>2</v>
      </c>
      <c r="H23" s="228">
        <v>0</v>
      </c>
      <c r="I23" s="229">
        <f aca="true" t="shared" si="2" ref="I23:I29">PRODUCT(G23,H23)</f>
        <v>0</v>
      </c>
    </row>
    <row r="24" spans="1:9" ht="15">
      <c r="A24" s="225"/>
      <c r="B24" s="233"/>
      <c r="C24" s="225"/>
      <c r="D24" s="225"/>
      <c r="E24" s="225"/>
      <c r="F24" s="225"/>
      <c r="G24" s="232" t="s">
        <v>1</v>
      </c>
      <c r="H24" s="225"/>
      <c r="I24" s="229"/>
    </row>
    <row r="25" spans="1:9" ht="15">
      <c r="A25" s="225" t="s">
        <v>221</v>
      </c>
      <c r="B25" s="233" t="s">
        <v>222</v>
      </c>
      <c r="C25" s="225"/>
      <c r="D25" s="225"/>
      <c r="E25" s="225"/>
      <c r="F25" s="225"/>
      <c r="G25" s="234">
        <v>6</v>
      </c>
      <c r="H25" s="225">
        <v>0</v>
      </c>
      <c r="I25" s="229">
        <f t="shared" si="2"/>
        <v>0</v>
      </c>
    </row>
    <row r="26" spans="1:9" ht="15">
      <c r="A26" s="225"/>
      <c r="B26" s="233"/>
      <c r="C26" s="225"/>
      <c r="D26" s="225"/>
      <c r="E26" s="225"/>
      <c r="F26" s="225"/>
      <c r="G26" s="232" t="s">
        <v>2</v>
      </c>
      <c r="H26" s="225"/>
      <c r="I26" s="229"/>
    </row>
    <row r="27" spans="1:9" ht="15">
      <c r="A27" s="225" t="s">
        <v>223</v>
      </c>
      <c r="B27" s="233" t="s">
        <v>224</v>
      </c>
      <c r="C27" s="225"/>
      <c r="D27" s="225"/>
      <c r="E27" s="225"/>
      <c r="F27" s="225"/>
      <c r="G27" s="234">
        <v>10</v>
      </c>
      <c r="H27" s="225">
        <v>0</v>
      </c>
      <c r="I27" s="229">
        <f t="shared" si="2"/>
        <v>0</v>
      </c>
    </row>
    <row r="28" spans="1:9" ht="15">
      <c r="A28" s="225"/>
      <c r="B28" s="233"/>
      <c r="C28" s="225"/>
      <c r="D28" s="225"/>
      <c r="E28" s="225"/>
      <c r="F28" s="225"/>
      <c r="G28" s="232" t="s">
        <v>10</v>
      </c>
      <c r="H28" s="225"/>
      <c r="I28" s="229"/>
    </row>
    <row r="29" spans="1:9" ht="15">
      <c r="A29" s="225" t="s">
        <v>225</v>
      </c>
      <c r="B29" s="233" t="s">
        <v>226</v>
      </c>
      <c r="C29" s="225"/>
      <c r="D29" s="225"/>
      <c r="E29" s="225"/>
      <c r="F29" s="225"/>
      <c r="G29" s="234">
        <v>2.376</v>
      </c>
      <c r="H29" s="225">
        <v>0</v>
      </c>
      <c r="I29" s="229">
        <f t="shared" si="2"/>
        <v>0</v>
      </c>
    </row>
    <row r="30" spans="1:9" ht="15">
      <c r="A30" s="235" t="s">
        <v>227</v>
      </c>
      <c r="B30" s="235"/>
      <c r="C30" s="235"/>
      <c r="D30" s="235"/>
      <c r="E30" s="235"/>
      <c r="F30" s="235"/>
      <c r="G30" s="236" t="s">
        <v>15</v>
      </c>
      <c r="H30" s="237"/>
      <c r="I30" s="238">
        <v>0</v>
      </c>
    </row>
    <row r="31" spans="1:9" ht="15">
      <c r="A31" s="235" t="s">
        <v>228</v>
      </c>
      <c r="B31" s="235"/>
      <c r="C31" s="235"/>
      <c r="D31" s="235"/>
      <c r="E31" s="235"/>
      <c r="F31" s="235"/>
      <c r="G31" s="236" t="s">
        <v>15</v>
      </c>
      <c r="H31" s="237"/>
      <c r="I31" s="238">
        <v>0</v>
      </c>
    </row>
    <row r="32" spans="1:9" ht="15">
      <c r="A32" s="235" t="s">
        <v>229</v>
      </c>
      <c r="B32" s="235"/>
      <c r="C32" s="235"/>
      <c r="D32" s="235"/>
      <c r="E32" s="235"/>
      <c r="F32" s="235"/>
      <c r="G32" s="236" t="s">
        <v>15</v>
      </c>
      <c r="H32" s="237"/>
      <c r="I32" s="238">
        <v>0</v>
      </c>
    </row>
    <row r="33" spans="1:9" ht="15">
      <c r="A33" s="239" t="s">
        <v>230</v>
      </c>
      <c r="B33" s="239"/>
      <c r="C33" s="239"/>
      <c r="D33" s="239"/>
      <c r="E33" s="239"/>
      <c r="F33" s="239"/>
      <c r="G33" s="236" t="s">
        <v>15</v>
      </c>
      <c r="H33" s="237"/>
      <c r="I33" s="238">
        <v>0</v>
      </c>
    </row>
    <row r="34" spans="1:7" ht="15">
      <c r="A34" s="225" t="s">
        <v>231</v>
      </c>
      <c r="B34" s="233" t="s">
        <v>232</v>
      </c>
      <c r="C34" s="225"/>
      <c r="D34" s="225"/>
      <c r="E34" s="225"/>
      <c r="F34" s="225"/>
      <c r="G34" s="227"/>
    </row>
    <row r="35" spans="1:9" ht="15.75" thickBot="1">
      <c r="A35" s="240" t="s">
        <v>233</v>
      </c>
      <c r="B35" s="241"/>
      <c r="C35" s="241"/>
      <c r="D35" s="241"/>
      <c r="E35" s="241"/>
      <c r="F35" s="241"/>
      <c r="G35" s="241"/>
      <c r="H35" s="242"/>
      <c r="I35" s="243">
        <f>SUM(I7:I34)</f>
        <v>0</v>
      </c>
    </row>
  </sheetData>
  <sheetProtection/>
  <mergeCells count="2">
    <mergeCell ref="A1:D1"/>
    <mergeCell ref="A2:F2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zoomScalePageLayoutView="0" workbookViewId="0" topLeftCell="A19">
      <selection activeCell="I15" sqref="I15"/>
    </sheetView>
  </sheetViews>
  <sheetFormatPr defaultColWidth="9.140625" defaultRowHeight="15"/>
  <cols>
    <col min="1" max="1" width="4.28125" style="60" customWidth="1"/>
    <col min="2" max="2" width="48.00390625" style="60" customWidth="1"/>
    <col min="3" max="3" width="6.00390625" style="60" customWidth="1"/>
    <col min="4" max="4" width="9.140625" style="60" customWidth="1"/>
    <col min="5" max="5" width="10.140625" style="60" customWidth="1"/>
    <col min="6" max="6" width="13.57421875" style="60" customWidth="1"/>
    <col min="7" max="16384" width="9.140625" style="60" customWidth="1"/>
  </cols>
  <sheetData>
    <row r="1" spans="1:247" s="38" customFormat="1" ht="25.5" customHeight="1">
      <c r="A1" s="256" t="s">
        <v>85</v>
      </c>
      <c r="B1" s="257"/>
      <c r="C1" s="257"/>
      <c r="D1" s="257"/>
      <c r="E1" s="118"/>
      <c r="F1" s="11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</row>
    <row r="2" spans="1:247" s="38" customFormat="1" ht="16.5">
      <c r="A2" s="258" t="s">
        <v>110</v>
      </c>
      <c r="B2" s="258"/>
      <c r="C2" s="258"/>
      <c r="D2" s="258"/>
      <c r="E2" s="258"/>
      <c r="F2" s="25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249" s="42" customFormat="1" ht="23.25" customHeight="1">
      <c r="A3" s="119" t="s">
        <v>77</v>
      </c>
      <c r="B3" s="120"/>
      <c r="C3" s="120"/>
      <c r="D3" s="120"/>
      <c r="E3" s="118"/>
      <c r="F3" s="118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</row>
    <row r="4" spans="1:245" s="38" customFormat="1" ht="16.5">
      <c r="A4" s="39"/>
      <c r="B4" s="39"/>
      <c r="C4" s="39"/>
      <c r="D4" s="39"/>
      <c r="E4" s="39"/>
      <c r="F4" s="3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</row>
    <row r="5" spans="1:6" s="3" customFormat="1" ht="16.5">
      <c r="A5" s="306" t="s">
        <v>135</v>
      </c>
      <c r="B5" s="306"/>
      <c r="C5" s="306"/>
      <c r="D5" s="306"/>
      <c r="E5" s="306"/>
      <c r="F5" s="306"/>
    </row>
    <row r="6" spans="1:247" s="1" customFormat="1" ht="21" customHeight="1">
      <c r="A6" s="166" t="s">
        <v>91</v>
      </c>
      <c r="B6" s="165"/>
      <c r="C6" s="165"/>
      <c r="D6" s="165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</row>
    <row r="7" spans="1:247" s="169" customFormat="1" ht="7.5" customHeight="1">
      <c r="A7" s="82"/>
      <c r="B7" s="82"/>
      <c r="C7" s="82"/>
      <c r="D7" s="83"/>
      <c r="E7" s="82"/>
      <c r="F7" s="84"/>
      <c r="G7" s="85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</row>
    <row r="8" spans="1:247" s="170" customFormat="1" ht="5.25" customHeight="1">
      <c r="A8" s="307"/>
      <c r="B8" s="308"/>
      <c r="C8" s="308"/>
      <c r="D8" s="308"/>
      <c r="E8" s="308"/>
      <c r="F8" s="309"/>
      <c r="G8" s="85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</row>
    <row r="9" spans="1:247" s="37" customFormat="1" ht="14.25" customHeight="1">
      <c r="A9" s="171"/>
      <c r="B9" s="82" t="s">
        <v>108</v>
      </c>
      <c r="C9" s="82"/>
      <c r="D9" s="83" t="s">
        <v>2</v>
      </c>
      <c r="E9" s="304">
        <v>190</v>
      </c>
      <c r="F9" s="305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</row>
    <row r="10" spans="1:247" s="37" customFormat="1" ht="3" customHeight="1">
      <c r="A10" s="172"/>
      <c r="B10" s="173"/>
      <c r="C10" s="173"/>
      <c r="D10" s="174"/>
      <c r="E10" s="299"/>
      <c r="F10" s="300"/>
      <c r="G10" s="29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</row>
    <row r="11" spans="1:7" ht="9" customHeight="1">
      <c r="A11" s="78"/>
      <c r="B11" s="79"/>
      <c r="C11" s="80"/>
      <c r="D11" s="80"/>
      <c r="E11" s="79"/>
      <c r="F11" s="79"/>
      <c r="G11" s="175"/>
    </row>
    <row r="12" spans="1:247" ht="15">
      <c r="A12" s="32" t="s">
        <v>3</v>
      </c>
      <c r="B12" s="14"/>
      <c r="C12" s="15"/>
      <c r="D12" s="15"/>
      <c r="E12" s="14"/>
      <c r="F12" s="14"/>
      <c r="G12" s="17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</row>
    <row r="13" spans="1:247" ht="47.25" customHeight="1">
      <c r="A13" s="264" t="s">
        <v>92</v>
      </c>
      <c r="B13" s="264"/>
      <c r="C13" s="264"/>
      <c r="D13" s="264"/>
      <c r="E13" s="264"/>
      <c r="F13" s="264"/>
      <c r="G13" s="17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</row>
    <row r="14" spans="1:7" ht="16.5">
      <c r="A14" s="78"/>
      <c r="B14" s="79"/>
      <c r="C14" s="80"/>
      <c r="D14" s="80"/>
      <c r="E14" s="79"/>
      <c r="F14" s="79"/>
      <c r="G14" s="175"/>
    </row>
    <row r="15" spans="1:247" ht="16.5">
      <c r="A15" s="7"/>
      <c r="B15" s="301" t="s">
        <v>125</v>
      </c>
      <c r="C15" s="302"/>
      <c r="D15" s="302"/>
      <c r="E15" s="303"/>
      <c r="F15" s="177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16.5">
      <c r="A16" s="19">
        <v>1</v>
      </c>
      <c r="B16" s="26" t="s">
        <v>93</v>
      </c>
      <c r="C16" s="19" t="s">
        <v>2</v>
      </c>
      <c r="D16" s="20">
        <f>SUM(E9)</f>
        <v>190</v>
      </c>
      <c r="E16" s="20">
        <v>0</v>
      </c>
      <c r="F16" s="178">
        <f>PRODUCT(D16:E16)</f>
        <v>0</v>
      </c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29.25" customHeight="1">
      <c r="A17" s="19">
        <v>2</v>
      </c>
      <c r="B17" s="8" t="s">
        <v>126</v>
      </c>
      <c r="C17" s="7" t="s">
        <v>2</v>
      </c>
      <c r="D17" s="20">
        <f>SUM(E9)</f>
        <v>190</v>
      </c>
      <c r="E17" s="179">
        <v>0</v>
      </c>
      <c r="F17" s="178">
        <f aca="true" t="shared" si="0" ref="F17:F33">PRODUCT(D17:E17)</f>
        <v>0</v>
      </c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8" customHeight="1">
      <c r="A18" s="19">
        <v>3</v>
      </c>
      <c r="B18" s="8" t="s">
        <v>127</v>
      </c>
      <c r="C18" s="7" t="s">
        <v>2</v>
      </c>
      <c r="D18" s="20">
        <f>SUM(D17)</f>
        <v>190</v>
      </c>
      <c r="E18" s="179">
        <v>0</v>
      </c>
      <c r="F18" s="178">
        <f t="shared" si="0"/>
        <v>0</v>
      </c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5.75" customHeight="1">
      <c r="A19" s="19">
        <v>4</v>
      </c>
      <c r="B19" s="8" t="s">
        <v>128</v>
      </c>
      <c r="C19" s="7" t="s">
        <v>10</v>
      </c>
      <c r="D19" s="20">
        <v>3</v>
      </c>
      <c r="E19" s="179">
        <v>0</v>
      </c>
      <c r="F19" s="178">
        <f t="shared" si="0"/>
        <v>0</v>
      </c>
      <c r="G19" s="1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6.5">
      <c r="A20" s="19">
        <v>5</v>
      </c>
      <c r="B20" s="21" t="s">
        <v>129</v>
      </c>
      <c r="C20" s="7" t="s">
        <v>2</v>
      </c>
      <c r="D20" s="20">
        <f>SUM(E9)</f>
        <v>190</v>
      </c>
      <c r="E20" s="179">
        <v>0</v>
      </c>
      <c r="F20" s="178">
        <f t="shared" si="0"/>
        <v>0</v>
      </c>
      <c r="G20" s="1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16.5">
      <c r="A21" s="19">
        <v>6</v>
      </c>
      <c r="B21" s="21" t="s">
        <v>94</v>
      </c>
      <c r="C21" s="7" t="s">
        <v>2</v>
      </c>
      <c r="D21" s="20">
        <f>SUM(D20)</f>
        <v>190</v>
      </c>
      <c r="E21" s="178">
        <v>0</v>
      </c>
      <c r="F21" s="178">
        <f t="shared" si="0"/>
        <v>0</v>
      </c>
      <c r="G21" s="16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16.5">
      <c r="A22" s="19">
        <v>7</v>
      </c>
      <c r="B22" s="8" t="s">
        <v>95</v>
      </c>
      <c r="C22" s="7" t="s">
        <v>2</v>
      </c>
      <c r="D22" s="20">
        <f>SUM(D21)</f>
        <v>190</v>
      </c>
      <c r="E22" s="179">
        <v>0</v>
      </c>
      <c r="F22" s="178">
        <f t="shared" si="0"/>
        <v>0</v>
      </c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16.5">
      <c r="A23" s="19"/>
      <c r="B23" s="8" t="s">
        <v>96</v>
      </c>
      <c r="C23" s="7"/>
      <c r="D23" s="180"/>
      <c r="E23" s="180"/>
      <c r="F23" s="178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16.5">
      <c r="A24" s="19">
        <v>1</v>
      </c>
      <c r="B24" s="8" t="s">
        <v>97</v>
      </c>
      <c r="C24" s="7" t="s">
        <v>2</v>
      </c>
      <c r="D24" s="180">
        <f>SUM(D22)</f>
        <v>190</v>
      </c>
      <c r="E24" s="180">
        <v>0</v>
      </c>
      <c r="F24" s="178">
        <f t="shared" si="0"/>
        <v>0</v>
      </c>
      <c r="G24" s="1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15.75" customHeight="1">
      <c r="A25" s="19">
        <v>2</v>
      </c>
      <c r="B25" s="8" t="s">
        <v>130</v>
      </c>
      <c r="C25" s="7" t="s">
        <v>2</v>
      </c>
      <c r="D25" s="180">
        <f>SUM(D24)</f>
        <v>190</v>
      </c>
      <c r="E25" s="180">
        <v>0</v>
      </c>
      <c r="F25" s="178">
        <f t="shared" si="0"/>
        <v>0</v>
      </c>
      <c r="G25" s="1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16.5">
      <c r="A26" s="19">
        <v>3</v>
      </c>
      <c r="B26" s="8" t="s">
        <v>131</v>
      </c>
      <c r="C26" s="7" t="s">
        <v>2</v>
      </c>
      <c r="D26" s="180">
        <f>SUM(D24)</f>
        <v>190</v>
      </c>
      <c r="E26" s="180">
        <v>0</v>
      </c>
      <c r="F26" s="178">
        <f t="shared" si="0"/>
        <v>0</v>
      </c>
      <c r="G26" s="1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16.5">
      <c r="A27" s="19">
        <v>4</v>
      </c>
      <c r="B27" s="8" t="s">
        <v>98</v>
      </c>
      <c r="C27" s="7" t="s">
        <v>11</v>
      </c>
      <c r="D27" s="180">
        <v>12</v>
      </c>
      <c r="E27" s="180">
        <v>0</v>
      </c>
      <c r="F27" s="178">
        <f t="shared" si="0"/>
        <v>0</v>
      </c>
      <c r="G27" s="1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16.5">
      <c r="A28" s="7"/>
      <c r="B28" s="8" t="s">
        <v>99</v>
      </c>
      <c r="C28" s="7"/>
      <c r="D28" s="180"/>
      <c r="E28" s="180"/>
      <c r="F28" s="178"/>
      <c r="G28" s="16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16.5">
      <c r="A29" s="19">
        <v>1</v>
      </c>
      <c r="B29" s="22" t="s">
        <v>100</v>
      </c>
      <c r="C29" s="19" t="s">
        <v>101</v>
      </c>
      <c r="D29" s="20">
        <v>0.1</v>
      </c>
      <c r="E29" s="20">
        <v>0</v>
      </c>
      <c r="F29" s="178">
        <f t="shared" si="0"/>
        <v>0</v>
      </c>
      <c r="G29" s="16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16.5">
      <c r="A30" s="19">
        <v>2</v>
      </c>
      <c r="B30" s="22" t="s">
        <v>132</v>
      </c>
      <c r="C30" s="19" t="s">
        <v>101</v>
      </c>
      <c r="D30" s="20">
        <v>0.1</v>
      </c>
      <c r="E30" s="20">
        <v>0</v>
      </c>
      <c r="F30" s="178">
        <f t="shared" si="0"/>
        <v>0</v>
      </c>
      <c r="G30" s="16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16.5">
      <c r="A31" s="19">
        <v>3</v>
      </c>
      <c r="B31" s="8" t="s">
        <v>102</v>
      </c>
      <c r="C31" s="7" t="s">
        <v>103</v>
      </c>
      <c r="D31" s="180">
        <v>10</v>
      </c>
      <c r="E31" s="180">
        <v>0</v>
      </c>
      <c r="F31" s="178">
        <f t="shared" si="0"/>
        <v>0</v>
      </c>
      <c r="G31" s="16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25.5">
      <c r="A32" s="19">
        <v>4</v>
      </c>
      <c r="B32" s="8" t="s">
        <v>133</v>
      </c>
      <c r="C32" s="7" t="s">
        <v>103</v>
      </c>
      <c r="D32" s="180">
        <v>5</v>
      </c>
      <c r="E32" s="180">
        <v>0</v>
      </c>
      <c r="F32" s="178">
        <f t="shared" si="0"/>
        <v>0</v>
      </c>
      <c r="G32" s="16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ht="25.5">
      <c r="A33" s="19">
        <v>5</v>
      </c>
      <c r="B33" s="8" t="s">
        <v>134</v>
      </c>
      <c r="C33" s="7" t="s">
        <v>10</v>
      </c>
      <c r="D33" s="180">
        <v>19</v>
      </c>
      <c r="E33" s="180">
        <v>0</v>
      </c>
      <c r="F33" s="178">
        <f t="shared" si="0"/>
        <v>0</v>
      </c>
      <c r="G33" s="16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ht="16.5">
      <c r="A34" s="23"/>
      <c r="B34" s="24" t="s">
        <v>104</v>
      </c>
      <c r="C34" s="23"/>
      <c r="D34" s="25"/>
      <c r="E34" s="181"/>
      <c r="F34" s="182">
        <f>SUM(F16:F33)</f>
        <v>0</v>
      </c>
      <c r="G34" s="4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ht="16.5">
      <c r="A35" s="185"/>
      <c r="B35" s="186"/>
      <c r="C35" s="185"/>
      <c r="D35" s="187"/>
      <c r="E35" s="188"/>
      <c r="F35" s="189"/>
      <c r="G35" s="4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</sheetData>
  <sheetProtection/>
  <mergeCells count="8">
    <mergeCell ref="E9:F9"/>
    <mergeCell ref="A1:D1"/>
    <mergeCell ref="A2:F2"/>
    <mergeCell ref="A5:F5"/>
    <mergeCell ref="A8:F8"/>
    <mergeCell ref="E10:F10"/>
    <mergeCell ref="A13:F13"/>
    <mergeCell ref="B15:E15"/>
  </mergeCells>
  <printOptions/>
  <pageMargins left="0.5118110236220472" right="0.31496062992125984" top="0.7874015748031497" bottom="0.7874015748031497" header="0.31496062992125984" footer="0.31496062992125984"/>
  <pageSetup fitToHeight="2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Martina Kuklová</cp:lastModifiedBy>
  <cp:lastPrinted>2017-10-17T04:12:07Z</cp:lastPrinted>
  <dcterms:created xsi:type="dcterms:W3CDTF">2008-02-07T10:43:28Z</dcterms:created>
  <dcterms:modified xsi:type="dcterms:W3CDTF">2019-11-01T07:48:27Z</dcterms:modified>
  <cp:category/>
  <cp:version/>
  <cp:contentType/>
  <cp:contentStatus/>
</cp:coreProperties>
</file>